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업무폴더\모의고사\12월\통계표\"/>
    </mc:Choice>
  </mc:AlternateContent>
  <xr:revisionPtr revIDLastSave="0" documentId="13_ncr:1_{3299724E-CAF8-4DA6-9A0D-6AD0EA488391}" xr6:coauthVersionLast="47" xr6:coauthVersionMax="47" xr10:uidLastSave="{00000000-0000-0000-0000-000000000000}"/>
  <bookViews>
    <workbookView xWindow="-120" yWindow="-120" windowWidth="38640" windowHeight="21240" activeTab="6" xr2:uid="{8285149A-4ECC-412F-AB7E-11852A5A0DCD}"/>
  </bookViews>
  <sheets>
    <sheet name="전체통계표" sheetId="7" r:id="rId1"/>
    <sheet name="산업재산권법통계표" sheetId="5" r:id="rId2"/>
    <sheet name="민법통계표" sheetId="2" r:id="rId3"/>
    <sheet name="자연과학통계표" sheetId="9" r:id="rId4"/>
    <sheet name="문항분석표(산업재산권법)" sheetId="4" r:id="rId5"/>
    <sheet name="문항분석표(민법개론)" sheetId="3" r:id="rId6"/>
    <sheet name="문항분석표(자연과학개론)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9" i="7" l="1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17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6" i="7"/>
  <c r="F15" i="7"/>
  <c r="F14" i="7"/>
  <c r="F13" i="7"/>
  <c r="F12" i="7"/>
  <c r="F11" i="7"/>
  <c r="F10" i="7"/>
  <c r="F9" i="7"/>
  <c r="F8" i="7"/>
  <c r="F7" i="7"/>
  <c r="F6" i="7"/>
  <c r="F5" i="7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66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5" i="9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41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5" i="2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86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5" i="5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92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5" i="7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26" i="4"/>
  <c r="C31" i="4"/>
  <c r="C30" i="4"/>
  <c r="C29" i="4"/>
  <c r="C28" i="4"/>
  <c r="C27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9" i="4"/>
  <c r="C8" i="4"/>
  <c r="C7" i="4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10" i="4"/>
  <c r="O4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5" i="5"/>
  <c r="P5" i="5" s="1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P5" i="9" s="1"/>
  <c r="O4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5" i="2"/>
  <c r="P5" i="2" s="1"/>
  <c r="R40" i="7" l="1"/>
  <c r="R62" i="7"/>
  <c r="R49" i="7"/>
  <c r="R41" i="7"/>
  <c r="R8" i="7"/>
  <c r="R39" i="7"/>
  <c r="R26" i="7"/>
  <c r="R31" i="7"/>
  <c r="R30" i="7"/>
  <c r="R29" i="7"/>
  <c r="R7" i="7"/>
  <c r="R27" i="7"/>
  <c r="R35" i="7"/>
  <c r="R25" i="7"/>
  <c r="R24" i="7"/>
  <c r="R28" i="7"/>
  <c r="R59" i="7"/>
  <c r="R23" i="7"/>
  <c r="R56" i="7"/>
  <c r="R55" i="7"/>
  <c r="R22" i="7"/>
  <c r="R54" i="7"/>
  <c r="R21" i="7"/>
  <c r="R52" i="7"/>
  <c r="R15" i="7"/>
  <c r="R48" i="7"/>
  <c r="R53" i="7"/>
  <c r="R32" i="7"/>
  <c r="R19" i="7"/>
  <c r="R51" i="7"/>
  <c r="R47" i="7"/>
  <c r="R46" i="7"/>
  <c r="R6" i="7"/>
  <c r="R17" i="7"/>
  <c r="R11" i="7"/>
  <c r="R45" i="7"/>
  <c r="R16" i="7"/>
  <c r="R43" i="7"/>
  <c r="R44" i="7"/>
  <c r="R20" i="7"/>
  <c r="R42" i="7"/>
  <c r="R18" i="7"/>
  <c r="R38" i="7"/>
  <c r="R14" i="7"/>
  <c r="R37" i="7"/>
  <c r="R13" i="7"/>
  <c r="R5" i="7"/>
  <c r="R36" i="7"/>
  <c r="R12" i="7"/>
  <c r="R58" i="7"/>
  <c r="R34" i="7"/>
  <c r="R10" i="7"/>
  <c r="R57" i="7"/>
  <c r="R33" i="7"/>
  <c r="R9" i="7"/>
  <c r="R50" i="7"/>
  <c r="P6" i="5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6" i="9"/>
  <c r="P7" i="9" s="1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P35" i="9" s="1"/>
  <c r="P36" i="9" s="1"/>
  <c r="P37" i="9" s="1"/>
  <c r="P38" i="9" s="1"/>
  <c r="P39" i="9" s="1"/>
  <c r="P40" i="9" s="1"/>
  <c r="P41" i="9" s="1"/>
  <c r="P42" i="9" s="1"/>
  <c r="P43" i="9" s="1"/>
  <c r="P44" i="9" s="1"/>
  <c r="P45" i="9" s="1"/>
  <c r="P6" i="2"/>
  <c r="S5" i="7" l="1"/>
  <c r="S6" i="7" l="1"/>
  <c r="S7" i="7" s="1"/>
  <c r="S8" i="7" s="1"/>
  <c r="S9" i="7" s="1"/>
  <c r="S10" i="7" s="1"/>
  <c r="S11" i="7" s="1"/>
  <c r="S12" i="7" s="1"/>
  <c r="S13" i="7" s="1"/>
  <c r="S14" i="7" s="1"/>
  <c r="S15" i="7" s="1"/>
  <c r="S16" i="7" s="1"/>
  <c r="S17" i="7" s="1"/>
  <c r="S18" i="7" s="1"/>
  <c r="S19" i="7" s="1"/>
  <c r="S20" i="7" s="1"/>
  <c r="S21" i="7" s="1"/>
  <c r="S22" i="7" s="1"/>
  <c r="S23" i="7" s="1"/>
  <c r="S24" i="7" s="1"/>
  <c r="S25" i="7" s="1"/>
  <c r="S26" i="7" s="1"/>
  <c r="S27" i="7" s="1"/>
  <c r="S28" i="7" s="1"/>
  <c r="S29" i="7" s="1"/>
  <c r="S30" i="7" s="1"/>
  <c r="S31" i="7" s="1"/>
  <c r="S32" i="7" s="1"/>
  <c r="S33" i="7" s="1"/>
  <c r="S34" i="7" s="1"/>
  <c r="S35" i="7" s="1"/>
  <c r="S36" i="7" s="1"/>
  <c r="S37" i="7" s="1"/>
  <c r="S38" i="7" s="1"/>
  <c r="S39" i="7" s="1"/>
  <c r="S40" i="7" s="1"/>
  <c r="S41" i="7" s="1"/>
  <c r="S42" i="7" s="1"/>
  <c r="S43" i="7" s="1"/>
  <c r="S44" i="7" s="1"/>
  <c r="S45" i="7" s="1"/>
  <c r="S46" i="7" s="1"/>
  <c r="S47" i="7" s="1"/>
  <c r="S48" i="7" s="1"/>
  <c r="S49" i="7" s="1"/>
  <c r="S50" i="7" s="1"/>
  <c r="S51" i="7" s="1"/>
  <c r="S52" i="7" s="1"/>
  <c r="S53" i="7" s="1"/>
  <c r="S54" i="7" s="1"/>
  <c r="S55" i="7" s="1"/>
  <c r="S56" i="7" s="1"/>
  <c r="S57" i="7" s="1"/>
  <c r="S58" i="7" s="1"/>
  <c r="S59" i="7" s="1"/>
  <c r="P7" i="2" l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</calcChain>
</file>

<file path=xl/sharedStrings.xml><?xml version="1.0" encoding="utf-8"?>
<sst xmlns="http://schemas.openxmlformats.org/spreadsheetml/2006/main" count="209" uniqueCount="44">
  <si>
    <t>점</t>
    <phoneticPr fontId="3" type="noConversion"/>
  </si>
  <si>
    <t>최고점수</t>
    <phoneticPr fontId="3" type="noConversion"/>
  </si>
  <si>
    <t>평균점수</t>
    <phoneticPr fontId="3" type="noConversion"/>
  </si>
  <si>
    <t>명</t>
    <phoneticPr fontId="3" type="noConversion"/>
  </si>
  <si>
    <t>응시인원</t>
    <phoneticPr fontId="3" type="noConversion"/>
  </si>
  <si>
    <t>석차</t>
    <phoneticPr fontId="7" type="noConversion"/>
  </si>
  <si>
    <t>인원</t>
    <phoneticPr fontId="1" type="noConversion"/>
  </si>
  <si>
    <t xml:space="preserve">점수 </t>
    <phoneticPr fontId="7" type="noConversion"/>
  </si>
  <si>
    <t>상위 %</t>
    <phoneticPr fontId="3" type="noConversion"/>
  </si>
  <si>
    <t>총점 성적순</t>
    <phoneticPr fontId="3" type="noConversion"/>
  </si>
  <si>
    <t>총점</t>
    <phoneticPr fontId="3" type="noConversion"/>
  </si>
  <si>
    <t>수험번호</t>
    <phoneticPr fontId="3" type="noConversion"/>
  </si>
  <si>
    <t>성적순</t>
    <phoneticPr fontId="3" type="noConversion"/>
  </si>
  <si>
    <t>문항</t>
    <phoneticPr fontId="3" type="noConversion"/>
  </si>
  <si>
    <t>배점</t>
    <phoneticPr fontId="3" type="noConversion"/>
  </si>
  <si>
    <t>영역</t>
    <phoneticPr fontId="1" type="noConversion"/>
  </si>
  <si>
    <t xml:space="preserve">유형 </t>
    <phoneticPr fontId="3" type="noConversion"/>
  </si>
  <si>
    <t>A형</t>
    <phoneticPr fontId="3" type="noConversion"/>
  </si>
  <si>
    <t>평균</t>
    <phoneticPr fontId="3" type="noConversion"/>
  </si>
  <si>
    <t>문항수</t>
    <phoneticPr fontId="3" type="noConversion"/>
  </si>
  <si>
    <t>민법총칙</t>
    <phoneticPr fontId="3" type="noConversion"/>
  </si>
  <si>
    <t>물권법</t>
    <phoneticPr fontId="3" type="noConversion"/>
  </si>
  <si>
    <t>채권총칙</t>
    <phoneticPr fontId="3" type="noConversion"/>
  </si>
  <si>
    <t>채권각칙</t>
    <phoneticPr fontId="3" type="noConversion"/>
  </si>
  <si>
    <t>정답율(%)</t>
    <phoneticPr fontId="3" type="noConversion"/>
  </si>
  <si>
    <t>특허법</t>
    <phoneticPr fontId="1" type="noConversion"/>
  </si>
  <si>
    <t>상표법</t>
    <phoneticPr fontId="1" type="noConversion"/>
  </si>
  <si>
    <t>평균</t>
    <phoneticPr fontId="1" type="noConversion"/>
  </si>
  <si>
    <t>산업재산권법</t>
    <phoneticPr fontId="3" type="noConversion"/>
  </si>
  <si>
    <t>민법개론</t>
    <phoneticPr fontId="3" type="noConversion"/>
  </si>
  <si>
    <t>디자인보호법</t>
    <phoneticPr fontId="1" type="noConversion"/>
  </si>
  <si>
    <t>특허법</t>
    <phoneticPr fontId="3" type="noConversion"/>
  </si>
  <si>
    <t>디자인보호법</t>
    <phoneticPr fontId="3" type="noConversion"/>
  </si>
  <si>
    <t>물리</t>
    <phoneticPr fontId="1" type="noConversion"/>
  </si>
  <si>
    <t>화학</t>
    <phoneticPr fontId="1" type="noConversion"/>
  </si>
  <si>
    <t>생물</t>
    <phoneticPr fontId="1" type="noConversion"/>
  </si>
  <si>
    <t>지구과학</t>
    <phoneticPr fontId="1" type="noConversion"/>
  </si>
  <si>
    <t>자연과학개론</t>
    <phoneticPr fontId="1" type="noConversion"/>
  </si>
  <si>
    <t>12월 전국모의고사(산업재산권법)</t>
    <phoneticPr fontId="3" type="noConversion"/>
  </si>
  <si>
    <t>12월 전국모의고사(민법개론)</t>
    <phoneticPr fontId="3" type="noConversion"/>
  </si>
  <si>
    <t>12월 전국모의고사(민법개론)</t>
    <phoneticPr fontId="1" type="noConversion"/>
  </si>
  <si>
    <t>12월 전국모의고사(자연과학개론)</t>
    <phoneticPr fontId="1" type="noConversion"/>
  </si>
  <si>
    <t>12월 전국모의고사</t>
    <phoneticPr fontId="7" type="noConversion"/>
  </si>
  <si>
    <t>12월 전국모의고사(자연과학개론)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</si>
</sst>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theme="1"/>
      <name val="나눔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돋움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14"/>
      <color theme="1"/>
      <name val="나눔고딕 ExtraBold"/>
      <family val="3"/>
      <charset val="129"/>
    </font>
    <font>
      <sz val="11"/>
      <color theme="1"/>
      <name val="나눔고딕"/>
      <family val="3"/>
      <charset val="129"/>
    </font>
    <font>
      <sz val="22"/>
      <color theme="1"/>
      <name val="나눔고딕 ExtraBold"/>
      <family val="3"/>
      <charset val="129"/>
    </font>
    <font>
      <sz val="28"/>
      <color theme="1"/>
      <name val="나눔고딕 ExtraBold"/>
      <family val="3"/>
      <charset val="129"/>
    </font>
    <font>
      <sz val="10"/>
      <color rgb="FF000000"/>
      <name val="나눔고딕"/>
      <family val="3"/>
      <charset val="129"/>
    </font>
    <font>
      <b/>
      <sz val="28"/>
      <color theme="1"/>
      <name val="나눔고딕 ExtraBold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0" fillId="0" borderId="0" xfId="0" applyNumberFormat="1">
      <alignment vertical="center"/>
    </xf>
    <xf numFmtId="0" fontId="9" fillId="4" borderId="1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9" fillId="4" borderId="7" xfId="1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2">
    <cellStyle name="표준" xfId="0" builtinId="0"/>
    <cellStyle name="표준 2" xfId="1" xr:uid="{875AC670-3B60-40ED-BAE8-90D13049C1B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/>
              <a:t>변리사스쿨 </a:t>
            </a:r>
            <a:r>
              <a:rPr lang="en-US" altLang="ko-KR" sz="1800"/>
              <a:t>12</a:t>
            </a:r>
            <a:r>
              <a:rPr lang="ko-KR" altLang="en-US" sz="1800"/>
              <a:t>월</a:t>
            </a:r>
            <a:r>
              <a:rPr lang="ko-KR" altLang="en-US" sz="1800" baseline="0"/>
              <a:t> 전국모의고사</a:t>
            </a:r>
            <a:r>
              <a:rPr lang="en-US" altLang="ko-KR" sz="1800" baseline="0"/>
              <a:t>(</a:t>
            </a:r>
            <a:r>
              <a:rPr lang="ko-KR" altLang="en-US" sz="1800" baseline="0"/>
              <a:t>통계표</a:t>
            </a:r>
            <a:r>
              <a:rPr lang="en-US" altLang="ko-KR" sz="1800" baseline="0"/>
              <a:t>) </a:t>
            </a:r>
          </a:p>
        </c:rich>
      </c:tx>
      <c:layout>
        <c:manualLayout>
          <c:xMode val="edge"/>
          <c:yMode val="edge"/>
          <c:x val="0.12607962686467397"/>
          <c:y val="1.244101664680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전체통계표!$R$4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전체통계표!$Q$5:$Q$58</c:f>
              <c:numCache>
                <c:formatCode>0.0</c:formatCode>
                <c:ptCount val="54"/>
                <c:pt idx="0">
                  <c:v>91.666666666666671</c:v>
                </c:pt>
                <c:pt idx="1">
                  <c:v>84.166666666666671</c:v>
                </c:pt>
                <c:pt idx="2">
                  <c:v>83.333333333333329</c:v>
                </c:pt>
                <c:pt idx="3">
                  <c:v>78.333333333333329</c:v>
                </c:pt>
                <c:pt idx="4">
                  <c:v>76.666666666666671</c:v>
                </c:pt>
                <c:pt idx="5">
                  <c:v>75.833333333333329</c:v>
                </c:pt>
                <c:pt idx="6">
                  <c:v>75</c:v>
                </c:pt>
                <c:pt idx="7">
                  <c:v>74.166666666666671</c:v>
                </c:pt>
                <c:pt idx="8">
                  <c:v>73.333333333333329</c:v>
                </c:pt>
                <c:pt idx="9">
                  <c:v>72.5</c:v>
                </c:pt>
                <c:pt idx="10">
                  <c:v>70.833333333333329</c:v>
                </c:pt>
                <c:pt idx="11">
                  <c:v>70</c:v>
                </c:pt>
                <c:pt idx="12">
                  <c:v>69.166666666666671</c:v>
                </c:pt>
                <c:pt idx="13">
                  <c:v>68.333333333333329</c:v>
                </c:pt>
                <c:pt idx="14">
                  <c:v>67.5</c:v>
                </c:pt>
                <c:pt idx="15">
                  <c:v>66.666666666666671</c:v>
                </c:pt>
                <c:pt idx="16">
                  <c:v>65.833333333333329</c:v>
                </c:pt>
                <c:pt idx="17">
                  <c:v>65</c:v>
                </c:pt>
                <c:pt idx="18">
                  <c:v>64.166666666666671</c:v>
                </c:pt>
                <c:pt idx="19">
                  <c:v>63.333333333333336</c:v>
                </c:pt>
                <c:pt idx="20">
                  <c:v>61.666666666666664</c:v>
                </c:pt>
                <c:pt idx="21">
                  <c:v>60.833333333333336</c:v>
                </c:pt>
                <c:pt idx="22">
                  <c:v>60</c:v>
                </c:pt>
                <c:pt idx="23">
                  <c:v>59.166666666666664</c:v>
                </c:pt>
                <c:pt idx="24">
                  <c:v>58.333333333333336</c:v>
                </c:pt>
                <c:pt idx="25">
                  <c:v>57.5</c:v>
                </c:pt>
                <c:pt idx="26">
                  <c:v>56.666666666666664</c:v>
                </c:pt>
                <c:pt idx="27">
                  <c:v>55.833333333333336</c:v>
                </c:pt>
                <c:pt idx="28">
                  <c:v>55</c:v>
                </c:pt>
                <c:pt idx="29">
                  <c:v>54.166666666666664</c:v>
                </c:pt>
                <c:pt idx="30">
                  <c:v>53.333333333333336</c:v>
                </c:pt>
                <c:pt idx="31">
                  <c:v>52.5</c:v>
                </c:pt>
                <c:pt idx="32">
                  <c:v>51.666666666666664</c:v>
                </c:pt>
                <c:pt idx="33">
                  <c:v>50</c:v>
                </c:pt>
                <c:pt idx="34">
                  <c:v>49.166666666666664</c:v>
                </c:pt>
                <c:pt idx="35">
                  <c:v>47.5</c:v>
                </c:pt>
                <c:pt idx="36">
                  <c:v>45.833333333333336</c:v>
                </c:pt>
                <c:pt idx="37">
                  <c:v>45</c:v>
                </c:pt>
                <c:pt idx="38">
                  <c:v>43.333333333333336</c:v>
                </c:pt>
                <c:pt idx="39">
                  <c:v>42.5</c:v>
                </c:pt>
                <c:pt idx="40">
                  <c:v>41.666666666666664</c:v>
                </c:pt>
                <c:pt idx="41">
                  <c:v>39.166666666666664</c:v>
                </c:pt>
                <c:pt idx="42">
                  <c:v>36.666666666666664</c:v>
                </c:pt>
                <c:pt idx="43">
                  <c:v>34.166666666666664</c:v>
                </c:pt>
                <c:pt idx="44">
                  <c:v>33.333333333333336</c:v>
                </c:pt>
                <c:pt idx="45">
                  <c:v>30.833333333333332</c:v>
                </c:pt>
                <c:pt idx="46">
                  <c:v>30</c:v>
                </c:pt>
                <c:pt idx="47">
                  <c:v>27.5</c:v>
                </c:pt>
                <c:pt idx="48">
                  <c:v>25</c:v>
                </c:pt>
                <c:pt idx="49">
                  <c:v>22.5</c:v>
                </c:pt>
                <c:pt idx="50">
                  <c:v>20.833333333333332</c:v>
                </c:pt>
                <c:pt idx="51">
                  <c:v>17.5</c:v>
                </c:pt>
                <c:pt idx="52">
                  <c:v>15.833333333333334</c:v>
                </c:pt>
                <c:pt idx="53">
                  <c:v>15</c:v>
                </c:pt>
              </c:numCache>
            </c:numRef>
          </c:cat>
          <c:val>
            <c:numRef>
              <c:f>전체통계표!$R$5:$R$58</c:f>
              <c:numCache>
                <c:formatCode>General</c:formatCode>
                <c:ptCount val="5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D-459C-9E17-638EA83A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전체통계표!$Q$4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전체통계표!$Q$5:$Q$58</c15:sqref>
                        </c15:formulaRef>
                      </c:ext>
                    </c:extLst>
                    <c:numCache>
                      <c:formatCode>0.0</c:formatCode>
                      <c:ptCount val="54"/>
                      <c:pt idx="0">
                        <c:v>91.666666666666671</c:v>
                      </c:pt>
                      <c:pt idx="1">
                        <c:v>84.166666666666671</c:v>
                      </c:pt>
                      <c:pt idx="2">
                        <c:v>83.333333333333329</c:v>
                      </c:pt>
                      <c:pt idx="3">
                        <c:v>78.333333333333329</c:v>
                      </c:pt>
                      <c:pt idx="4">
                        <c:v>76.666666666666671</c:v>
                      </c:pt>
                      <c:pt idx="5">
                        <c:v>75.833333333333329</c:v>
                      </c:pt>
                      <c:pt idx="6">
                        <c:v>75</c:v>
                      </c:pt>
                      <c:pt idx="7">
                        <c:v>74.166666666666671</c:v>
                      </c:pt>
                      <c:pt idx="8">
                        <c:v>73.333333333333329</c:v>
                      </c:pt>
                      <c:pt idx="9">
                        <c:v>72.5</c:v>
                      </c:pt>
                      <c:pt idx="10">
                        <c:v>70.833333333333329</c:v>
                      </c:pt>
                      <c:pt idx="11">
                        <c:v>70</c:v>
                      </c:pt>
                      <c:pt idx="12">
                        <c:v>69.166666666666671</c:v>
                      </c:pt>
                      <c:pt idx="13">
                        <c:v>68.333333333333329</c:v>
                      </c:pt>
                      <c:pt idx="14">
                        <c:v>67.5</c:v>
                      </c:pt>
                      <c:pt idx="15">
                        <c:v>66.666666666666671</c:v>
                      </c:pt>
                      <c:pt idx="16">
                        <c:v>65.833333333333329</c:v>
                      </c:pt>
                      <c:pt idx="17">
                        <c:v>65</c:v>
                      </c:pt>
                      <c:pt idx="18">
                        <c:v>64.166666666666671</c:v>
                      </c:pt>
                      <c:pt idx="19">
                        <c:v>63.333333333333336</c:v>
                      </c:pt>
                      <c:pt idx="20">
                        <c:v>61.666666666666664</c:v>
                      </c:pt>
                      <c:pt idx="21">
                        <c:v>60.833333333333336</c:v>
                      </c:pt>
                      <c:pt idx="22">
                        <c:v>60</c:v>
                      </c:pt>
                      <c:pt idx="23">
                        <c:v>59.166666666666664</c:v>
                      </c:pt>
                      <c:pt idx="24">
                        <c:v>58.333333333333336</c:v>
                      </c:pt>
                      <c:pt idx="25">
                        <c:v>57.5</c:v>
                      </c:pt>
                      <c:pt idx="26">
                        <c:v>56.666666666666664</c:v>
                      </c:pt>
                      <c:pt idx="27">
                        <c:v>55.833333333333336</c:v>
                      </c:pt>
                      <c:pt idx="28">
                        <c:v>55</c:v>
                      </c:pt>
                      <c:pt idx="29">
                        <c:v>54.166666666666664</c:v>
                      </c:pt>
                      <c:pt idx="30">
                        <c:v>53.333333333333336</c:v>
                      </c:pt>
                      <c:pt idx="31">
                        <c:v>52.5</c:v>
                      </c:pt>
                      <c:pt idx="32">
                        <c:v>51.666666666666664</c:v>
                      </c:pt>
                      <c:pt idx="33">
                        <c:v>50</c:v>
                      </c:pt>
                      <c:pt idx="34">
                        <c:v>49.166666666666664</c:v>
                      </c:pt>
                      <c:pt idx="35">
                        <c:v>47.5</c:v>
                      </c:pt>
                      <c:pt idx="36">
                        <c:v>45.833333333333336</c:v>
                      </c:pt>
                      <c:pt idx="37">
                        <c:v>45</c:v>
                      </c:pt>
                      <c:pt idx="38">
                        <c:v>43.333333333333336</c:v>
                      </c:pt>
                      <c:pt idx="39">
                        <c:v>42.5</c:v>
                      </c:pt>
                      <c:pt idx="40">
                        <c:v>41.666666666666664</c:v>
                      </c:pt>
                      <c:pt idx="41">
                        <c:v>39.166666666666664</c:v>
                      </c:pt>
                      <c:pt idx="42">
                        <c:v>36.666666666666664</c:v>
                      </c:pt>
                      <c:pt idx="43">
                        <c:v>34.166666666666664</c:v>
                      </c:pt>
                      <c:pt idx="44">
                        <c:v>33.333333333333336</c:v>
                      </c:pt>
                      <c:pt idx="45">
                        <c:v>30.833333333333332</c:v>
                      </c:pt>
                      <c:pt idx="46">
                        <c:v>30</c:v>
                      </c:pt>
                      <c:pt idx="47">
                        <c:v>27.5</c:v>
                      </c:pt>
                      <c:pt idx="48">
                        <c:v>25</c:v>
                      </c:pt>
                      <c:pt idx="49">
                        <c:v>22.5</c:v>
                      </c:pt>
                      <c:pt idx="50">
                        <c:v>20.833333333333332</c:v>
                      </c:pt>
                      <c:pt idx="51">
                        <c:v>17.5</c:v>
                      </c:pt>
                      <c:pt idx="52">
                        <c:v>15.833333333333334</c:v>
                      </c:pt>
                      <c:pt idx="53">
                        <c:v>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전체통계표!$Q$5:$Q$58</c15:sqref>
                        </c15:formulaRef>
                      </c:ext>
                    </c:extLst>
                    <c:numCache>
                      <c:formatCode>0.0</c:formatCode>
                      <c:ptCount val="54"/>
                      <c:pt idx="0">
                        <c:v>91.666666666666671</c:v>
                      </c:pt>
                      <c:pt idx="1">
                        <c:v>84.166666666666671</c:v>
                      </c:pt>
                      <c:pt idx="2">
                        <c:v>83.333333333333329</c:v>
                      </c:pt>
                      <c:pt idx="3">
                        <c:v>78.333333333333329</c:v>
                      </c:pt>
                      <c:pt idx="4">
                        <c:v>76.666666666666671</c:v>
                      </c:pt>
                      <c:pt idx="5">
                        <c:v>75.833333333333329</c:v>
                      </c:pt>
                      <c:pt idx="6">
                        <c:v>75</c:v>
                      </c:pt>
                      <c:pt idx="7">
                        <c:v>74.166666666666671</c:v>
                      </c:pt>
                      <c:pt idx="8">
                        <c:v>73.333333333333329</c:v>
                      </c:pt>
                      <c:pt idx="9">
                        <c:v>72.5</c:v>
                      </c:pt>
                      <c:pt idx="10">
                        <c:v>70.833333333333329</c:v>
                      </c:pt>
                      <c:pt idx="11">
                        <c:v>70</c:v>
                      </c:pt>
                      <c:pt idx="12">
                        <c:v>69.166666666666671</c:v>
                      </c:pt>
                      <c:pt idx="13">
                        <c:v>68.333333333333329</c:v>
                      </c:pt>
                      <c:pt idx="14">
                        <c:v>67.5</c:v>
                      </c:pt>
                      <c:pt idx="15">
                        <c:v>66.666666666666671</c:v>
                      </c:pt>
                      <c:pt idx="16">
                        <c:v>65.833333333333329</c:v>
                      </c:pt>
                      <c:pt idx="17">
                        <c:v>65</c:v>
                      </c:pt>
                      <c:pt idx="18">
                        <c:v>64.166666666666671</c:v>
                      </c:pt>
                      <c:pt idx="19">
                        <c:v>63.333333333333336</c:v>
                      </c:pt>
                      <c:pt idx="20">
                        <c:v>61.666666666666664</c:v>
                      </c:pt>
                      <c:pt idx="21">
                        <c:v>60.833333333333336</c:v>
                      </c:pt>
                      <c:pt idx="22">
                        <c:v>60</c:v>
                      </c:pt>
                      <c:pt idx="23">
                        <c:v>59.166666666666664</c:v>
                      </c:pt>
                      <c:pt idx="24">
                        <c:v>58.333333333333336</c:v>
                      </c:pt>
                      <c:pt idx="25">
                        <c:v>57.5</c:v>
                      </c:pt>
                      <c:pt idx="26">
                        <c:v>56.666666666666664</c:v>
                      </c:pt>
                      <c:pt idx="27">
                        <c:v>55.833333333333336</c:v>
                      </c:pt>
                      <c:pt idx="28">
                        <c:v>55</c:v>
                      </c:pt>
                      <c:pt idx="29">
                        <c:v>54.166666666666664</c:v>
                      </c:pt>
                      <c:pt idx="30">
                        <c:v>53.333333333333336</c:v>
                      </c:pt>
                      <c:pt idx="31">
                        <c:v>52.5</c:v>
                      </c:pt>
                      <c:pt idx="32">
                        <c:v>51.666666666666664</c:v>
                      </c:pt>
                      <c:pt idx="33">
                        <c:v>50</c:v>
                      </c:pt>
                      <c:pt idx="34">
                        <c:v>49.166666666666664</c:v>
                      </c:pt>
                      <c:pt idx="35">
                        <c:v>47.5</c:v>
                      </c:pt>
                      <c:pt idx="36">
                        <c:v>45.833333333333336</c:v>
                      </c:pt>
                      <c:pt idx="37">
                        <c:v>45</c:v>
                      </c:pt>
                      <c:pt idx="38">
                        <c:v>43.333333333333336</c:v>
                      </c:pt>
                      <c:pt idx="39">
                        <c:v>42.5</c:v>
                      </c:pt>
                      <c:pt idx="40">
                        <c:v>41.666666666666664</c:v>
                      </c:pt>
                      <c:pt idx="41">
                        <c:v>39.166666666666664</c:v>
                      </c:pt>
                      <c:pt idx="42">
                        <c:v>36.666666666666664</c:v>
                      </c:pt>
                      <c:pt idx="43">
                        <c:v>34.166666666666664</c:v>
                      </c:pt>
                      <c:pt idx="44">
                        <c:v>33.333333333333336</c:v>
                      </c:pt>
                      <c:pt idx="45">
                        <c:v>30.833333333333332</c:v>
                      </c:pt>
                      <c:pt idx="46">
                        <c:v>30</c:v>
                      </c:pt>
                      <c:pt idx="47">
                        <c:v>27.5</c:v>
                      </c:pt>
                      <c:pt idx="48">
                        <c:v>25</c:v>
                      </c:pt>
                      <c:pt idx="49">
                        <c:v>22.5</c:v>
                      </c:pt>
                      <c:pt idx="50">
                        <c:v>20.833333333333332</c:v>
                      </c:pt>
                      <c:pt idx="51">
                        <c:v>17.5</c:v>
                      </c:pt>
                      <c:pt idx="52">
                        <c:v>15.833333333333334</c:v>
                      </c:pt>
                      <c:pt idx="53">
                        <c:v>15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9DD-459C-9E17-638EA83AE7AE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1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/>
              <a:t>변리사스쿨 </a:t>
            </a:r>
            <a:r>
              <a:rPr lang="en-US" altLang="ko-KR" sz="1800"/>
              <a:t>12</a:t>
            </a:r>
            <a:r>
              <a:rPr lang="ko-KR" altLang="en-US" sz="1800"/>
              <a:t>월</a:t>
            </a:r>
            <a:r>
              <a:rPr lang="ko-KR" altLang="en-US" sz="1800" baseline="0"/>
              <a:t> 전국모의고사</a:t>
            </a:r>
            <a:r>
              <a:rPr lang="en-US" altLang="ko-KR" sz="1800" baseline="0"/>
              <a:t>(</a:t>
            </a:r>
            <a:r>
              <a:rPr lang="ko-KR" altLang="en-US" sz="1800" baseline="0"/>
              <a:t>통계표</a:t>
            </a:r>
            <a:r>
              <a:rPr lang="en-US" altLang="ko-KR" sz="1800" baseline="0"/>
              <a:t>) </a:t>
            </a:r>
          </a:p>
        </c:rich>
      </c:tx>
      <c:layout>
        <c:manualLayout>
          <c:xMode val="edge"/>
          <c:yMode val="edge"/>
          <c:x val="0.12607962686467397"/>
          <c:y val="1.244101664680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산업재산권법통계표!$O$4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산업재산권법통계표!$N$5:$N$44</c15:sqref>
                  </c15:fullRef>
                </c:ext>
              </c:extLst>
              <c:f>산업재산권법통계표!$N$5:$N$43</c:f>
              <c:numCache>
                <c:formatCode>General</c:formatCode>
                <c:ptCount val="39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산업재산권법통계표!$O$5:$O$44</c15:sqref>
                  </c15:fullRef>
                </c:ext>
              </c:extLst>
              <c:f>산업재산권법통계표!$O$5:$O$43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F-4D05-85B3-6C5E7369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산업재산권법통계표!$N$4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산업재산권법통계표!$N$5:$N$44</c15:sqref>
                        </c15:fullRef>
                        <c15:formulaRef>
                          <c15:sqref>산업재산권법통계표!$N$5:$N$43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산업재산권법통계표!$N$5:$N$44</c15:sqref>
                        </c15:fullRef>
                        <c15:formulaRef>
                          <c15:sqref>산업재산권법통계표!$N$5:$N$43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DF-4D05-85B3-6C5E736903C1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/>
              <a:t>변리사스쿨 </a:t>
            </a:r>
            <a:r>
              <a:rPr lang="en-US" altLang="ko-KR" sz="1800"/>
              <a:t>12</a:t>
            </a:r>
            <a:r>
              <a:rPr lang="ko-KR" altLang="en-US" sz="1800"/>
              <a:t>월</a:t>
            </a:r>
            <a:r>
              <a:rPr lang="ko-KR" altLang="en-US" sz="1800" baseline="0"/>
              <a:t> 전국모의고사</a:t>
            </a:r>
            <a:r>
              <a:rPr lang="en-US" altLang="ko-KR" sz="1800" baseline="0"/>
              <a:t>(</a:t>
            </a:r>
            <a:r>
              <a:rPr lang="ko-KR" altLang="en-US" sz="1800" baseline="0"/>
              <a:t>통계표</a:t>
            </a:r>
            <a:r>
              <a:rPr lang="en-US" altLang="ko-KR" sz="1800" baseline="0"/>
              <a:t>) </a:t>
            </a:r>
          </a:p>
        </c:rich>
      </c:tx>
      <c:layout>
        <c:manualLayout>
          <c:xMode val="edge"/>
          <c:yMode val="edge"/>
          <c:x val="0.12607962686467397"/>
          <c:y val="1.244101664680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민법통계표!$O$4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민법통계표!$N$5:$N$45</c15:sqref>
                  </c15:fullRef>
                </c:ext>
              </c:extLst>
              <c:f>민법통계표!$N$5:$N$44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민법통계표!$O$5:$O$45</c15:sqref>
                  </c15:fullRef>
                </c:ext>
              </c:extLst>
              <c:f>민법통계표!$O$5:$O$44</c:f>
              <c:numCache>
                <c:formatCode>General</c:formatCode>
                <c:ptCount val="40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E-41BA-AC65-2F6A6725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민법통계표!$N$4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민법통계표!$N$5:$N$45</c15:sqref>
                        </c15:fullRef>
                        <c15:formulaRef>
                          <c15:sqref>민법통계표!$N$5:$N$44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민법통계표!$N$6:$N$45</c15:sqref>
                        </c15:fullRef>
                        <c15:formulaRef>
                          <c15:sqref>민법통계표!$N$6:$N$45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0E-41BA-AC65-2F6A67257FE5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/>
              <a:t>변리사스쿨 </a:t>
            </a:r>
            <a:r>
              <a:rPr lang="en-US" altLang="ko-KR" sz="1800"/>
              <a:t>12</a:t>
            </a:r>
            <a:r>
              <a:rPr lang="ko-KR" altLang="en-US" sz="1800"/>
              <a:t>월</a:t>
            </a:r>
            <a:r>
              <a:rPr lang="ko-KR" altLang="en-US" sz="1800" baseline="0"/>
              <a:t> 전국모의고사</a:t>
            </a:r>
            <a:r>
              <a:rPr lang="en-US" altLang="ko-KR" sz="1800" baseline="0"/>
              <a:t>(</a:t>
            </a:r>
            <a:r>
              <a:rPr lang="ko-KR" altLang="en-US" sz="1800" baseline="0"/>
              <a:t>통계표</a:t>
            </a:r>
            <a:r>
              <a:rPr lang="en-US" altLang="ko-KR" sz="1800" baseline="0"/>
              <a:t>) </a:t>
            </a:r>
          </a:p>
        </c:rich>
      </c:tx>
      <c:layout>
        <c:manualLayout>
          <c:xMode val="edge"/>
          <c:yMode val="edge"/>
          <c:x val="0.12607962686467397"/>
          <c:y val="1.244101664680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자연과학통계표!$O$4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자연과학통계표!$N$5:$N$44</c15:sqref>
                  </c15:fullRef>
                </c:ext>
              </c:extLst>
              <c:f>자연과학통계표!$N$5:$N$43</c:f>
              <c:numCache>
                <c:formatCode>General</c:formatCode>
                <c:ptCount val="39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자연과학통계표!$O$5:$O$44</c15:sqref>
                  </c15:fullRef>
                </c:ext>
              </c:extLst>
              <c:f>자연과학통계표!$O$5:$O$43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5-49B1-9EF8-46B022A3F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자연과학통계표!$N$4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자연과학통계표!$N$5:$N$44</c15:sqref>
                        </c15:fullRef>
                        <c15:formulaRef>
                          <c15:sqref>자연과학통계표!$N$5:$N$43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자연과학통계표!$N$5:$N$44</c15:sqref>
                        </c15:fullRef>
                        <c15:formulaRef>
                          <c15:sqref>자연과학통계표!$N$5:$N$43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735-49B1-9EF8-46B022A3FF75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299786</xdr:colOff>
      <xdr:row>3</xdr:row>
      <xdr:rowOff>22411</xdr:rowOff>
    </xdr:from>
    <xdr:to>
      <xdr:col>15</xdr:col>
      <xdr:colOff>526676</xdr:colOff>
      <xdr:row>108</xdr:row>
      <xdr:rowOff>100852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37D22F1-8A33-4731-9685-B31CCB6AA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299786</xdr:colOff>
      <xdr:row>3</xdr:row>
      <xdr:rowOff>22412</xdr:rowOff>
    </xdr:from>
    <xdr:to>
      <xdr:col>12</xdr:col>
      <xdr:colOff>526676</xdr:colOff>
      <xdr:row>97</xdr:row>
      <xdr:rowOff>168088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91EE1B-7140-4B29-95A5-7D31BE5F8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299786</xdr:colOff>
      <xdr:row>3</xdr:row>
      <xdr:rowOff>22412</xdr:rowOff>
    </xdr:from>
    <xdr:to>
      <xdr:col>12</xdr:col>
      <xdr:colOff>526676</xdr:colOff>
      <xdr:row>98</xdr:row>
      <xdr:rowOff>168088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4DCAEC4-458D-4CA1-BB3C-75C564BB7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299786</xdr:colOff>
      <xdr:row>3</xdr:row>
      <xdr:rowOff>22412</xdr:rowOff>
    </xdr:from>
    <xdr:to>
      <xdr:col>12</xdr:col>
      <xdr:colOff>526676</xdr:colOff>
      <xdr:row>98</xdr:row>
      <xdr:rowOff>168088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F87F52-9BA2-4C8F-857A-8D5C93DDB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1020-40FA-459B-BF3E-79FBA8444758}">
  <sheetPr>
    <pageSetUpPr fitToPage="1"/>
  </sheetPr>
  <dimension ref="B1:S139"/>
  <sheetViews>
    <sheetView showGridLines="0" topLeftCell="D1" zoomScale="85" zoomScaleNormal="85" workbookViewId="0">
      <selection activeCell="F21" sqref="F21"/>
    </sheetView>
  </sheetViews>
  <sheetFormatPr defaultRowHeight="16.5" x14ac:dyDescent="0.3"/>
  <cols>
    <col min="2" max="2" width="10.75" bestFit="1" customWidth="1"/>
    <col min="3" max="3" width="10.25" bestFit="1" customWidth="1"/>
    <col min="4" max="4" width="8.75" bestFit="1" customWidth="1"/>
    <col min="5" max="5" width="11.125" bestFit="1" customWidth="1"/>
    <col min="6" max="6" width="8.75" customWidth="1"/>
  </cols>
  <sheetData>
    <row r="1" spans="2:19" x14ac:dyDescent="0.3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2:19" x14ac:dyDescent="0.3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4" spans="2:19" ht="17.25" thickBot="1" x14ac:dyDescent="0.35">
      <c r="B4" s="19" t="s">
        <v>11</v>
      </c>
      <c r="C4" s="3" t="s">
        <v>28</v>
      </c>
      <c r="D4" s="3" t="s">
        <v>29</v>
      </c>
      <c r="E4" s="3" t="s">
        <v>37</v>
      </c>
      <c r="F4" s="3" t="s">
        <v>27</v>
      </c>
      <c r="G4" s="3" t="s">
        <v>9</v>
      </c>
      <c r="H4" s="3" t="s">
        <v>8</v>
      </c>
      <c r="Q4" s="12" t="s">
        <v>7</v>
      </c>
      <c r="R4" s="11" t="s">
        <v>6</v>
      </c>
      <c r="S4" s="10" t="s">
        <v>5</v>
      </c>
    </row>
    <row r="5" spans="2:19" ht="17.25" thickBot="1" x14ac:dyDescent="0.35">
      <c r="B5" s="29">
        <v>22120001</v>
      </c>
      <c r="C5" s="29">
        <v>92.5</v>
      </c>
      <c r="D5" s="29">
        <v>97.5</v>
      </c>
      <c r="E5" s="29">
        <v>85</v>
      </c>
      <c r="F5" s="9">
        <f t="shared" ref="F5:F36" si="0">AVERAGE(C5:E5)</f>
        <v>91.666666666666671</v>
      </c>
      <c r="G5" s="2">
        <v>1</v>
      </c>
      <c r="H5" s="9">
        <f>G5/87*100</f>
        <v>1.1494252873563218</v>
      </c>
      <c r="Q5" s="30">
        <v>91.666666666666671</v>
      </c>
      <c r="R5" s="6">
        <f>FREQUENCY($F$5:$F$139,Q5:$Q$59)</f>
        <v>1</v>
      </c>
      <c r="S5" s="5">
        <f>R5</f>
        <v>1</v>
      </c>
    </row>
    <row r="6" spans="2:19" ht="17.45" customHeight="1" thickBot="1" x14ac:dyDescent="0.35">
      <c r="B6" s="29">
        <v>22120064</v>
      </c>
      <c r="C6" s="29">
        <v>90</v>
      </c>
      <c r="D6" s="29">
        <v>97.5</v>
      </c>
      <c r="E6" s="29">
        <v>65</v>
      </c>
      <c r="F6" s="9">
        <f t="shared" si="0"/>
        <v>84.166666666666671</v>
      </c>
      <c r="G6" s="2">
        <v>2</v>
      </c>
      <c r="H6" s="9">
        <f t="shared" ref="H6:H69" si="1">G6/87*100</f>
        <v>2.2988505747126435</v>
      </c>
      <c r="Q6" s="30">
        <v>84.166666666666671</v>
      </c>
      <c r="R6" s="6">
        <f>FREQUENCY($F$5:$F$139,Q6:$Q$59)</f>
        <v>1</v>
      </c>
      <c r="S6" s="5">
        <f t="shared" ref="S6:S58" si="2">S5+R6</f>
        <v>2</v>
      </c>
    </row>
    <row r="7" spans="2:19" ht="17.25" thickBot="1" x14ac:dyDescent="0.35">
      <c r="B7" s="29">
        <v>22120108</v>
      </c>
      <c r="C7" s="29">
        <v>80</v>
      </c>
      <c r="D7" s="29">
        <v>95</v>
      </c>
      <c r="E7" s="29">
        <v>75</v>
      </c>
      <c r="F7" s="9">
        <f t="shared" si="0"/>
        <v>83.333333333333329</v>
      </c>
      <c r="G7" s="2">
        <v>3</v>
      </c>
      <c r="H7" s="9">
        <f t="shared" si="1"/>
        <v>3.4482758620689653</v>
      </c>
      <c r="Q7" s="30">
        <v>83.333333333333329</v>
      </c>
      <c r="R7" s="6">
        <f>FREQUENCY($F$5:$F$139,Q7:$Q$59)</f>
        <v>1</v>
      </c>
      <c r="S7" s="5">
        <f t="shared" si="2"/>
        <v>3</v>
      </c>
    </row>
    <row r="8" spans="2:19" ht="17.25" thickBot="1" x14ac:dyDescent="0.35">
      <c r="B8" s="29">
        <v>22120018</v>
      </c>
      <c r="C8" s="29">
        <v>80</v>
      </c>
      <c r="D8" s="29">
        <v>85</v>
      </c>
      <c r="E8" s="29">
        <v>70</v>
      </c>
      <c r="F8" s="9">
        <f t="shared" si="0"/>
        <v>78.333333333333329</v>
      </c>
      <c r="G8" s="2">
        <v>4</v>
      </c>
      <c r="H8" s="9">
        <f t="shared" si="1"/>
        <v>4.5977011494252871</v>
      </c>
      <c r="Q8" s="30">
        <v>78.333333333333329</v>
      </c>
      <c r="R8" s="6">
        <f>FREQUENCY($F$5:$F$139,Q8:$Q$59)</f>
        <v>2</v>
      </c>
      <c r="S8" s="5">
        <f t="shared" si="2"/>
        <v>5</v>
      </c>
    </row>
    <row r="9" spans="2:19" ht="17.25" thickBot="1" x14ac:dyDescent="0.35">
      <c r="B9" s="29">
        <v>22120119</v>
      </c>
      <c r="C9" s="29">
        <v>82.5</v>
      </c>
      <c r="D9" s="29">
        <v>97.5</v>
      </c>
      <c r="E9" s="29">
        <v>55</v>
      </c>
      <c r="F9" s="9">
        <f t="shared" si="0"/>
        <v>78.333333333333329</v>
      </c>
      <c r="G9" s="2">
        <v>4</v>
      </c>
      <c r="H9" s="9">
        <f t="shared" si="1"/>
        <v>4.5977011494252871</v>
      </c>
      <c r="Q9" s="30">
        <v>76.666666666666671</v>
      </c>
      <c r="R9" s="6">
        <f>FREQUENCY($F$5:$F$139,Q9:$Q$59)</f>
        <v>1</v>
      </c>
      <c r="S9" s="5">
        <f t="shared" si="2"/>
        <v>6</v>
      </c>
    </row>
    <row r="10" spans="2:19" ht="17.25" thickBot="1" x14ac:dyDescent="0.35">
      <c r="B10" s="29">
        <v>22120111</v>
      </c>
      <c r="C10" s="29">
        <v>82.5</v>
      </c>
      <c r="D10" s="29">
        <v>95</v>
      </c>
      <c r="E10" s="29">
        <v>52.5</v>
      </c>
      <c r="F10" s="9">
        <f t="shared" si="0"/>
        <v>76.666666666666671</v>
      </c>
      <c r="G10" s="2">
        <v>6</v>
      </c>
      <c r="H10" s="9">
        <f t="shared" si="1"/>
        <v>6.8965517241379306</v>
      </c>
      <c r="Q10" s="30">
        <v>75.833333333333329</v>
      </c>
      <c r="R10" s="6">
        <f>FREQUENCY($F$5:$F$139,Q10:$Q$59)</f>
        <v>3</v>
      </c>
      <c r="S10" s="5">
        <f t="shared" si="2"/>
        <v>9</v>
      </c>
    </row>
    <row r="11" spans="2:19" ht="17.25" thickBot="1" x14ac:dyDescent="0.35">
      <c r="B11" s="29">
        <v>22120038</v>
      </c>
      <c r="C11" s="29">
        <v>87.5</v>
      </c>
      <c r="D11" s="29">
        <v>90</v>
      </c>
      <c r="E11" s="29">
        <v>50</v>
      </c>
      <c r="F11" s="9">
        <f t="shared" si="0"/>
        <v>75.833333333333329</v>
      </c>
      <c r="G11" s="2">
        <v>7</v>
      </c>
      <c r="H11" s="9">
        <f t="shared" si="1"/>
        <v>8.0459770114942533</v>
      </c>
      <c r="Q11" s="30">
        <v>75</v>
      </c>
      <c r="R11" s="6">
        <f>FREQUENCY($F$5:$F$139,Q11:$Q$59)</f>
        <v>4</v>
      </c>
      <c r="S11" s="5">
        <f t="shared" si="2"/>
        <v>13</v>
      </c>
    </row>
    <row r="12" spans="2:19" ht="17.25" thickBot="1" x14ac:dyDescent="0.35">
      <c r="B12" s="29">
        <v>22120061</v>
      </c>
      <c r="C12" s="29">
        <v>82.5</v>
      </c>
      <c r="D12" s="29">
        <v>90</v>
      </c>
      <c r="E12" s="29">
        <v>55</v>
      </c>
      <c r="F12" s="9">
        <f t="shared" si="0"/>
        <v>75.833333333333329</v>
      </c>
      <c r="G12" s="2">
        <v>7</v>
      </c>
      <c r="H12" s="9">
        <f t="shared" si="1"/>
        <v>8.0459770114942533</v>
      </c>
      <c r="Q12" s="30">
        <v>74.166666666666671</v>
      </c>
      <c r="R12" s="6">
        <f>FREQUENCY($F$5:$F$139,Q12:$Q$59)</f>
        <v>1</v>
      </c>
      <c r="S12" s="5">
        <f t="shared" si="2"/>
        <v>14</v>
      </c>
    </row>
    <row r="13" spans="2:19" ht="17.25" thickBot="1" x14ac:dyDescent="0.35">
      <c r="B13" s="29">
        <v>22120086</v>
      </c>
      <c r="C13" s="29">
        <v>90</v>
      </c>
      <c r="D13" s="29">
        <v>92.5</v>
      </c>
      <c r="E13" s="29">
        <v>45</v>
      </c>
      <c r="F13" s="9">
        <f t="shared" si="0"/>
        <v>75.833333333333329</v>
      </c>
      <c r="G13" s="2">
        <v>7</v>
      </c>
      <c r="H13" s="9">
        <f t="shared" si="1"/>
        <v>8.0459770114942533</v>
      </c>
      <c r="Q13" s="30">
        <v>73.333333333333329</v>
      </c>
      <c r="R13" s="6">
        <f>FREQUENCY($F$5:$F$139,Q13:$Q$59)</f>
        <v>1</v>
      </c>
      <c r="S13" s="5">
        <f t="shared" si="2"/>
        <v>15</v>
      </c>
    </row>
    <row r="14" spans="2:19" ht="17.45" customHeight="1" thickBot="1" x14ac:dyDescent="0.35">
      <c r="B14" s="29">
        <v>22120043</v>
      </c>
      <c r="C14" s="29">
        <v>77.5</v>
      </c>
      <c r="D14" s="29">
        <v>90</v>
      </c>
      <c r="E14" s="29">
        <v>57.5</v>
      </c>
      <c r="F14" s="9">
        <f t="shared" si="0"/>
        <v>75</v>
      </c>
      <c r="G14" s="2">
        <v>10</v>
      </c>
      <c r="H14" s="9">
        <f t="shared" si="1"/>
        <v>11.494252873563218</v>
      </c>
      <c r="Q14" s="30">
        <v>72.5</v>
      </c>
      <c r="R14" s="6">
        <f>FREQUENCY($F$5:$F$139,Q14:$Q$59)</f>
        <v>1</v>
      </c>
      <c r="S14" s="5">
        <f t="shared" si="2"/>
        <v>16</v>
      </c>
    </row>
    <row r="15" spans="2:19" ht="17.25" thickBot="1" x14ac:dyDescent="0.35">
      <c r="B15" s="29">
        <v>22120062</v>
      </c>
      <c r="C15" s="29">
        <v>77.5</v>
      </c>
      <c r="D15" s="29">
        <v>95</v>
      </c>
      <c r="E15" s="29">
        <v>52.5</v>
      </c>
      <c r="F15" s="9">
        <f t="shared" si="0"/>
        <v>75</v>
      </c>
      <c r="G15" s="2">
        <v>10</v>
      </c>
      <c r="H15" s="9">
        <f t="shared" si="1"/>
        <v>11.494252873563218</v>
      </c>
      <c r="Q15" s="30">
        <v>70.833333333333329</v>
      </c>
      <c r="R15" s="6">
        <f>FREQUENCY($F$5:$F$139,Q15:$Q$59)</f>
        <v>2</v>
      </c>
      <c r="S15" s="5">
        <f t="shared" si="2"/>
        <v>18</v>
      </c>
    </row>
    <row r="16" spans="2:19" ht="17.45" customHeight="1" thickBot="1" x14ac:dyDescent="0.35">
      <c r="B16" s="29">
        <v>22120104</v>
      </c>
      <c r="C16" s="29">
        <v>90</v>
      </c>
      <c r="D16" s="29">
        <v>72.5</v>
      </c>
      <c r="E16" s="29">
        <v>62.5</v>
      </c>
      <c r="F16" s="9">
        <f t="shared" si="0"/>
        <v>75</v>
      </c>
      <c r="G16" s="2">
        <v>10</v>
      </c>
      <c r="H16" s="9">
        <f t="shared" si="1"/>
        <v>11.494252873563218</v>
      </c>
      <c r="Q16" s="30">
        <v>70</v>
      </c>
      <c r="R16" s="6">
        <f>FREQUENCY($F$5:$F$139,Q16:$Q$59)</f>
        <v>2</v>
      </c>
      <c r="S16" s="5">
        <f t="shared" si="2"/>
        <v>20</v>
      </c>
    </row>
    <row r="17" spans="2:19" ht="17.45" customHeight="1" thickBot="1" x14ac:dyDescent="0.35">
      <c r="B17" s="29">
        <v>22120002</v>
      </c>
      <c r="C17" s="29">
        <v>72.5</v>
      </c>
      <c r="D17" s="29">
        <v>82.5</v>
      </c>
      <c r="E17" s="29">
        <v>70</v>
      </c>
      <c r="F17" s="9">
        <f t="shared" si="0"/>
        <v>75</v>
      </c>
      <c r="G17" s="2">
        <v>10</v>
      </c>
      <c r="H17" s="9">
        <f t="shared" si="1"/>
        <v>11.494252873563218</v>
      </c>
      <c r="Q17" s="30">
        <v>69.166666666666671</v>
      </c>
      <c r="R17" s="6">
        <f>FREQUENCY($F$5:$F$139,Q17:$Q$59)</f>
        <v>2</v>
      </c>
      <c r="S17" s="5">
        <f t="shared" si="2"/>
        <v>22</v>
      </c>
    </row>
    <row r="18" spans="2:19" ht="17.25" thickBot="1" x14ac:dyDescent="0.35">
      <c r="B18" s="29">
        <v>22120106</v>
      </c>
      <c r="C18" s="29">
        <v>85</v>
      </c>
      <c r="D18" s="29">
        <v>85</v>
      </c>
      <c r="E18" s="29">
        <v>52.5</v>
      </c>
      <c r="F18" s="9">
        <f t="shared" si="0"/>
        <v>74.166666666666671</v>
      </c>
      <c r="G18" s="2">
        <v>14</v>
      </c>
      <c r="H18" s="9">
        <f t="shared" si="1"/>
        <v>16.091954022988507</v>
      </c>
      <c r="Q18" s="30">
        <v>68.333333333333329</v>
      </c>
      <c r="R18" s="6">
        <f>FREQUENCY($F$5:$F$139,Q18:$Q$59)</f>
        <v>2</v>
      </c>
      <c r="S18" s="5">
        <f t="shared" si="2"/>
        <v>24</v>
      </c>
    </row>
    <row r="19" spans="2:19" ht="17.25" thickBot="1" x14ac:dyDescent="0.35">
      <c r="B19" s="29">
        <v>22120052</v>
      </c>
      <c r="C19" s="29">
        <v>72.5</v>
      </c>
      <c r="D19" s="29">
        <v>90</v>
      </c>
      <c r="E19" s="29">
        <v>57.5</v>
      </c>
      <c r="F19" s="9">
        <f t="shared" si="0"/>
        <v>73.333333333333329</v>
      </c>
      <c r="G19" s="2">
        <v>15</v>
      </c>
      <c r="H19" s="9">
        <f t="shared" si="1"/>
        <v>17.241379310344829</v>
      </c>
      <c r="Q19" s="30">
        <v>67.5</v>
      </c>
      <c r="R19" s="6">
        <f>FREQUENCY($F$5:$F$139,Q19:$Q$59)</f>
        <v>1</v>
      </c>
      <c r="S19" s="5">
        <f t="shared" si="2"/>
        <v>25</v>
      </c>
    </row>
    <row r="20" spans="2:19" ht="17.45" customHeight="1" thickBot="1" x14ac:dyDescent="0.35">
      <c r="B20" s="29">
        <v>22120005</v>
      </c>
      <c r="C20" s="29">
        <v>87.5</v>
      </c>
      <c r="D20" s="29">
        <v>87.5</v>
      </c>
      <c r="E20" s="29">
        <v>42.5</v>
      </c>
      <c r="F20" s="9">
        <f t="shared" si="0"/>
        <v>72.5</v>
      </c>
      <c r="G20" s="2">
        <v>16</v>
      </c>
      <c r="H20" s="9">
        <f t="shared" si="1"/>
        <v>18.390804597701148</v>
      </c>
      <c r="Q20" s="30">
        <v>66.666666666666671</v>
      </c>
      <c r="R20" s="6">
        <f>FREQUENCY($F$5:$F$139,Q20:$Q$59)</f>
        <v>1</v>
      </c>
      <c r="S20" s="5">
        <f t="shared" si="2"/>
        <v>26</v>
      </c>
    </row>
    <row r="21" spans="2:19" ht="17.45" customHeight="1" thickBot="1" x14ac:dyDescent="0.35">
      <c r="B21" s="29">
        <v>22120109</v>
      </c>
      <c r="C21" s="29">
        <v>77.5</v>
      </c>
      <c r="D21" s="29">
        <v>87.5</v>
      </c>
      <c r="E21" s="29">
        <v>47.5</v>
      </c>
      <c r="F21" s="9">
        <f t="shared" si="0"/>
        <v>70.833333333333329</v>
      </c>
      <c r="G21" s="2">
        <v>17</v>
      </c>
      <c r="H21" s="9">
        <f t="shared" si="1"/>
        <v>19.540229885057471</v>
      </c>
      <c r="Q21" s="30">
        <v>65.833333333333329</v>
      </c>
      <c r="R21" s="6">
        <f>FREQUENCY($F$5:$F$139,Q21:$Q$59)</f>
        <v>1</v>
      </c>
      <c r="S21" s="5">
        <f t="shared" si="2"/>
        <v>27</v>
      </c>
    </row>
    <row r="22" spans="2:19" ht="17.25" thickBot="1" x14ac:dyDescent="0.35">
      <c r="B22" s="29">
        <v>22120125</v>
      </c>
      <c r="C22" s="29">
        <v>75</v>
      </c>
      <c r="D22" s="29">
        <v>85</v>
      </c>
      <c r="E22" s="29">
        <v>52.5</v>
      </c>
      <c r="F22" s="9">
        <f t="shared" si="0"/>
        <v>70.833333333333329</v>
      </c>
      <c r="G22" s="2">
        <v>17</v>
      </c>
      <c r="H22" s="9">
        <f t="shared" si="1"/>
        <v>19.540229885057471</v>
      </c>
      <c r="Q22" s="30">
        <v>65</v>
      </c>
      <c r="R22" s="6">
        <f>FREQUENCY($F$5:$F$139,Q22:$Q$59)</f>
        <v>1</v>
      </c>
      <c r="S22" s="5">
        <f t="shared" si="2"/>
        <v>28</v>
      </c>
    </row>
    <row r="23" spans="2:19" ht="17.25" thickBot="1" x14ac:dyDescent="0.35">
      <c r="B23" s="29">
        <v>22120041</v>
      </c>
      <c r="C23" s="29">
        <v>70</v>
      </c>
      <c r="D23" s="29">
        <v>87.5</v>
      </c>
      <c r="E23" s="29">
        <v>52.5</v>
      </c>
      <c r="F23" s="9">
        <f t="shared" si="0"/>
        <v>70</v>
      </c>
      <c r="G23" s="2">
        <v>19</v>
      </c>
      <c r="H23" s="9">
        <f t="shared" si="1"/>
        <v>21.839080459770116</v>
      </c>
      <c r="Q23" s="30">
        <v>64.166666666666671</v>
      </c>
      <c r="R23" s="6">
        <f>FREQUENCY($F$5:$F$139,Q23:$Q$59)</f>
        <v>1</v>
      </c>
      <c r="S23" s="5">
        <f t="shared" si="2"/>
        <v>29</v>
      </c>
    </row>
    <row r="24" spans="2:19" ht="17.45" customHeight="1" thickBot="1" x14ac:dyDescent="0.35">
      <c r="B24" s="29">
        <v>22120087</v>
      </c>
      <c r="C24" s="29">
        <v>80</v>
      </c>
      <c r="D24" s="29">
        <v>80</v>
      </c>
      <c r="E24" s="29">
        <v>50</v>
      </c>
      <c r="F24" s="9">
        <f t="shared" si="0"/>
        <v>70</v>
      </c>
      <c r="G24" s="2">
        <v>19</v>
      </c>
      <c r="H24" s="9">
        <f t="shared" si="1"/>
        <v>21.839080459770116</v>
      </c>
      <c r="Q24" s="30">
        <v>63.333333333333336</v>
      </c>
      <c r="R24" s="6">
        <f>FREQUENCY($F$5:$F$139,Q24:$Q$59)</f>
        <v>3</v>
      </c>
      <c r="S24" s="5">
        <f t="shared" si="2"/>
        <v>32</v>
      </c>
    </row>
    <row r="25" spans="2:19" ht="17.25" thickBot="1" x14ac:dyDescent="0.35">
      <c r="B25" s="29">
        <v>22120077</v>
      </c>
      <c r="C25" s="29">
        <v>70</v>
      </c>
      <c r="D25" s="29">
        <v>90</v>
      </c>
      <c r="E25" s="29">
        <v>47.5</v>
      </c>
      <c r="F25" s="9">
        <f t="shared" si="0"/>
        <v>69.166666666666671</v>
      </c>
      <c r="G25" s="2">
        <v>21</v>
      </c>
      <c r="H25" s="9">
        <f t="shared" si="1"/>
        <v>24.137931034482758</v>
      </c>
      <c r="Q25" s="30">
        <v>61.666666666666664</v>
      </c>
      <c r="R25" s="6">
        <f>FREQUENCY($F$5:$F$139,Q25:$Q$59)</f>
        <v>1</v>
      </c>
      <c r="S25" s="5">
        <f t="shared" si="2"/>
        <v>33</v>
      </c>
    </row>
    <row r="26" spans="2:19" ht="17.25" thickBot="1" x14ac:dyDescent="0.35">
      <c r="B26" s="29">
        <v>22120100</v>
      </c>
      <c r="C26" s="29">
        <v>77.5</v>
      </c>
      <c r="D26" s="29">
        <v>85</v>
      </c>
      <c r="E26" s="29">
        <v>45</v>
      </c>
      <c r="F26" s="9">
        <f t="shared" si="0"/>
        <v>69.166666666666671</v>
      </c>
      <c r="G26" s="2">
        <v>21</v>
      </c>
      <c r="H26" s="9">
        <f t="shared" si="1"/>
        <v>24.137931034482758</v>
      </c>
      <c r="Q26" s="30">
        <v>60.833333333333336</v>
      </c>
      <c r="R26" s="6">
        <f>FREQUENCY($F$5:$F$139,Q26:$Q$59)</f>
        <v>2</v>
      </c>
      <c r="S26" s="5">
        <f t="shared" si="2"/>
        <v>35</v>
      </c>
    </row>
    <row r="27" spans="2:19" ht="17.25" thickBot="1" x14ac:dyDescent="0.35">
      <c r="B27" s="29">
        <v>22120011</v>
      </c>
      <c r="C27" s="29">
        <v>65</v>
      </c>
      <c r="D27" s="29">
        <v>87.5</v>
      </c>
      <c r="E27" s="29">
        <v>52.5</v>
      </c>
      <c r="F27" s="9">
        <f t="shared" si="0"/>
        <v>68.333333333333329</v>
      </c>
      <c r="G27" s="2">
        <v>23</v>
      </c>
      <c r="H27" s="9">
        <f t="shared" si="1"/>
        <v>26.436781609195403</v>
      </c>
      <c r="Q27" s="30">
        <v>60</v>
      </c>
      <c r="R27" s="6">
        <f>FREQUENCY($F$5:$F$139,Q27:$Q$59)</f>
        <v>1</v>
      </c>
      <c r="S27" s="5">
        <f t="shared" si="2"/>
        <v>36</v>
      </c>
    </row>
    <row r="28" spans="2:19" ht="17.25" thickBot="1" x14ac:dyDescent="0.35">
      <c r="B28" s="29">
        <v>22120098</v>
      </c>
      <c r="C28" s="29">
        <v>75</v>
      </c>
      <c r="D28" s="29">
        <v>97.5</v>
      </c>
      <c r="E28" s="29">
        <v>32.5</v>
      </c>
      <c r="F28" s="9">
        <f t="shared" si="0"/>
        <v>68.333333333333329</v>
      </c>
      <c r="G28" s="2">
        <v>23</v>
      </c>
      <c r="H28" s="9">
        <f t="shared" si="1"/>
        <v>26.436781609195403</v>
      </c>
      <c r="Q28" s="30">
        <v>59.166666666666664</v>
      </c>
      <c r="R28" s="6">
        <f>FREQUENCY($F$5:$F$139,Q28:$Q$59)</f>
        <v>1</v>
      </c>
      <c r="S28" s="5">
        <f t="shared" si="2"/>
        <v>37</v>
      </c>
    </row>
    <row r="29" spans="2:19" ht="17.45" customHeight="1" thickBot="1" x14ac:dyDescent="0.35">
      <c r="B29" s="29">
        <v>22120035</v>
      </c>
      <c r="C29" s="29">
        <v>77.5</v>
      </c>
      <c r="D29" s="29">
        <v>100</v>
      </c>
      <c r="E29" s="29">
        <v>25</v>
      </c>
      <c r="F29" s="9">
        <f t="shared" si="0"/>
        <v>67.5</v>
      </c>
      <c r="G29" s="2">
        <v>25</v>
      </c>
      <c r="H29" s="9">
        <f t="shared" si="1"/>
        <v>28.735632183908045</v>
      </c>
      <c r="Q29" s="30">
        <v>58.333333333333336</v>
      </c>
      <c r="R29" s="6">
        <f>FREQUENCY($F$5:$F$139,Q29:$Q$59)</f>
        <v>1</v>
      </c>
      <c r="S29" s="5">
        <f t="shared" si="2"/>
        <v>38</v>
      </c>
    </row>
    <row r="30" spans="2:19" ht="17.25" thickBot="1" x14ac:dyDescent="0.35">
      <c r="B30" s="29">
        <v>22120130</v>
      </c>
      <c r="C30" s="29">
        <v>55</v>
      </c>
      <c r="D30" s="29">
        <v>90</v>
      </c>
      <c r="E30" s="29">
        <v>55</v>
      </c>
      <c r="F30" s="9">
        <f t="shared" si="0"/>
        <v>66.666666666666671</v>
      </c>
      <c r="G30" s="2">
        <v>26</v>
      </c>
      <c r="H30" s="9">
        <f t="shared" si="1"/>
        <v>29.885057471264371</v>
      </c>
      <c r="Q30" s="30">
        <v>57.5</v>
      </c>
      <c r="R30" s="6">
        <f>FREQUENCY($F$5:$F$139,Q30:$Q$59)</f>
        <v>1</v>
      </c>
      <c r="S30" s="5">
        <f t="shared" si="2"/>
        <v>39</v>
      </c>
    </row>
    <row r="31" spans="2:19" ht="17.45" customHeight="1" thickBot="1" x14ac:dyDescent="0.35">
      <c r="B31" s="29">
        <v>22120084</v>
      </c>
      <c r="C31" s="29">
        <v>70</v>
      </c>
      <c r="D31" s="29">
        <v>87.5</v>
      </c>
      <c r="E31" s="29">
        <v>40</v>
      </c>
      <c r="F31" s="9">
        <f t="shared" si="0"/>
        <v>65.833333333333329</v>
      </c>
      <c r="G31" s="2">
        <v>27</v>
      </c>
      <c r="H31" s="9">
        <f t="shared" si="1"/>
        <v>31.03448275862069</v>
      </c>
      <c r="Q31" s="30">
        <v>56.666666666666664</v>
      </c>
      <c r="R31" s="6">
        <f>FREQUENCY($F$5:$F$139,Q31:$Q$59)</f>
        <v>2</v>
      </c>
      <c r="S31" s="5">
        <f t="shared" si="2"/>
        <v>41</v>
      </c>
    </row>
    <row r="32" spans="2:19" ht="17.45" customHeight="1" thickBot="1" x14ac:dyDescent="0.35">
      <c r="B32" s="29">
        <v>22120053</v>
      </c>
      <c r="C32" s="29">
        <v>57.5</v>
      </c>
      <c r="D32" s="29">
        <v>87.5</v>
      </c>
      <c r="E32" s="29">
        <v>50</v>
      </c>
      <c r="F32" s="9">
        <f t="shared" si="0"/>
        <v>65</v>
      </c>
      <c r="G32" s="2">
        <v>28</v>
      </c>
      <c r="H32" s="9">
        <f t="shared" si="1"/>
        <v>32.183908045977013</v>
      </c>
      <c r="Q32" s="30">
        <v>55.833333333333336</v>
      </c>
      <c r="R32" s="6">
        <f>FREQUENCY($F$5:$F$139,Q32:$Q$59)</f>
        <v>2</v>
      </c>
      <c r="S32" s="5">
        <f t="shared" si="2"/>
        <v>43</v>
      </c>
    </row>
    <row r="33" spans="2:19" ht="17.25" thickBot="1" x14ac:dyDescent="0.35">
      <c r="B33" s="29">
        <v>22120048</v>
      </c>
      <c r="C33" s="29">
        <v>55</v>
      </c>
      <c r="D33" s="29">
        <v>77.5</v>
      </c>
      <c r="E33" s="29">
        <v>60</v>
      </c>
      <c r="F33" s="9">
        <f t="shared" si="0"/>
        <v>64.166666666666671</v>
      </c>
      <c r="G33" s="2">
        <v>29</v>
      </c>
      <c r="H33" s="9">
        <f t="shared" si="1"/>
        <v>33.333333333333329</v>
      </c>
      <c r="Q33" s="30">
        <v>55</v>
      </c>
      <c r="R33" s="6">
        <f>FREQUENCY($F$5:$F$139,Q33:$Q$59)</f>
        <v>3</v>
      </c>
      <c r="S33" s="5">
        <f t="shared" si="2"/>
        <v>46</v>
      </c>
    </row>
    <row r="34" spans="2:19" ht="17.25" thickBot="1" x14ac:dyDescent="0.35">
      <c r="B34" s="29">
        <v>22120010</v>
      </c>
      <c r="C34" s="29">
        <v>92.5</v>
      </c>
      <c r="D34" s="29">
        <v>97.5</v>
      </c>
      <c r="E34" s="29">
        <v>0</v>
      </c>
      <c r="F34" s="9">
        <f t="shared" si="0"/>
        <v>63.333333333333336</v>
      </c>
      <c r="G34" s="2">
        <v>30</v>
      </c>
      <c r="H34" s="9">
        <f t="shared" si="1"/>
        <v>34.482758620689658</v>
      </c>
      <c r="Q34" s="30">
        <v>54.166666666666664</v>
      </c>
      <c r="R34" s="6">
        <f>FREQUENCY($F$5:$F$139,Q34:$Q$59)</f>
        <v>3</v>
      </c>
      <c r="S34" s="5">
        <f t="shared" si="2"/>
        <v>49</v>
      </c>
    </row>
    <row r="35" spans="2:19" ht="17.45" customHeight="1" thickBot="1" x14ac:dyDescent="0.35">
      <c r="B35" s="29">
        <v>22120071</v>
      </c>
      <c r="C35" s="29">
        <v>65</v>
      </c>
      <c r="D35" s="29">
        <v>65</v>
      </c>
      <c r="E35" s="29">
        <v>60</v>
      </c>
      <c r="F35" s="9">
        <f t="shared" si="0"/>
        <v>63.333333333333336</v>
      </c>
      <c r="G35" s="2">
        <v>30</v>
      </c>
      <c r="H35" s="9">
        <f t="shared" si="1"/>
        <v>34.482758620689658</v>
      </c>
      <c r="Q35" s="30">
        <v>53.333333333333336</v>
      </c>
      <c r="R35" s="6">
        <f>FREQUENCY($F$5:$F$139,Q35:$Q$59)</f>
        <v>3</v>
      </c>
      <c r="S35" s="5">
        <f t="shared" si="2"/>
        <v>52</v>
      </c>
    </row>
    <row r="36" spans="2:19" ht="17.25" thickBot="1" x14ac:dyDescent="0.35">
      <c r="B36" s="29">
        <v>22120102</v>
      </c>
      <c r="C36" s="29">
        <v>52.5</v>
      </c>
      <c r="D36" s="29">
        <v>80</v>
      </c>
      <c r="E36" s="29">
        <v>57.5</v>
      </c>
      <c r="F36" s="9">
        <f t="shared" si="0"/>
        <v>63.333333333333336</v>
      </c>
      <c r="G36" s="2">
        <v>30</v>
      </c>
      <c r="H36" s="9">
        <f t="shared" si="1"/>
        <v>34.482758620689658</v>
      </c>
      <c r="Q36" s="30">
        <v>52.5</v>
      </c>
      <c r="R36" s="6">
        <f>FREQUENCY($F$5:$F$139,Q36:$Q$59)</f>
        <v>2</v>
      </c>
      <c r="S36" s="5">
        <f t="shared" si="2"/>
        <v>54</v>
      </c>
    </row>
    <row r="37" spans="2:19" ht="17.25" thickBot="1" x14ac:dyDescent="0.35">
      <c r="B37" s="29">
        <v>22120032</v>
      </c>
      <c r="C37" s="29">
        <v>67.5</v>
      </c>
      <c r="D37" s="29">
        <v>82.5</v>
      </c>
      <c r="E37" s="29">
        <v>35</v>
      </c>
      <c r="F37" s="9">
        <f t="shared" ref="F37:F68" si="3">AVERAGE(C37:E37)</f>
        <v>61.666666666666664</v>
      </c>
      <c r="G37" s="2">
        <v>33</v>
      </c>
      <c r="H37" s="9">
        <f t="shared" si="1"/>
        <v>37.931034482758619</v>
      </c>
      <c r="Q37" s="30">
        <v>51.666666666666664</v>
      </c>
      <c r="R37" s="6">
        <f>FREQUENCY($F$5:$F$139,Q37:$Q$59)</f>
        <v>2</v>
      </c>
      <c r="S37" s="5">
        <f t="shared" si="2"/>
        <v>56</v>
      </c>
    </row>
    <row r="38" spans="2:19" ht="17.45" customHeight="1" thickBot="1" x14ac:dyDescent="0.35">
      <c r="B38" s="29">
        <v>22120121</v>
      </c>
      <c r="C38" s="29">
        <v>57.5</v>
      </c>
      <c r="D38" s="29">
        <v>72.5</v>
      </c>
      <c r="E38" s="29">
        <v>52.5</v>
      </c>
      <c r="F38" s="9">
        <f t="shared" si="3"/>
        <v>60.833333333333336</v>
      </c>
      <c r="G38" s="2">
        <v>34</v>
      </c>
      <c r="H38" s="9">
        <f t="shared" si="1"/>
        <v>39.080459770114942</v>
      </c>
      <c r="Q38" s="30">
        <v>50</v>
      </c>
      <c r="R38" s="6">
        <f>FREQUENCY($F$5:$F$139,Q38:$Q$59)</f>
        <v>1</v>
      </c>
      <c r="S38" s="5">
        <f t="shared" si="2"/>
        <v>57</v>
      </c>
    </row>
    <row r="39" spans="2:19" ht="17.45" customHeight="1" thickBot="1" x14ac:dyDescent="0.35">
      <c r="B39" s="29">
        <v>22120135</v>
      </c>
      <c r="C39" s="29">
        <v>55</v>
      </c>
      <c r="D39" s="29">
        <v>85</v>
      </c>
      <c r="E39" s="29">
        <v>42.5</v>
      </c>
      <c r="F39" s="9">
        <f t="shared" si="3"/>
        <v>60.833333333333336</v>
      </c>
      <c r="G39" s="2">
        <v>34</v>
      </c>
      <c r="H39" s="9">
        <f t="shared" si="1"/>
        <v>39.080459770114942</v>
      </c>
      <c r="Q39" s="30">
        <v>49.166666666666664</v>
      </c>
      <c r="R39" s="6">
        <f>FREQUENCY($F$5:$F$139,Q39:$Q$59)</f>
        <v>2</v>
      </c>
      <c r="S39" s="5">
        <f t="shared" si="2"/>
        <v>59</v>
      </c>
    </row>
    <row r="40" spans="2:19" ht="17.45" customHeight="1" thickBot="1" x14ac:dyDescent="0.35">
      <c r="B40" s="29">
        <v>22120113</v>
      </c>
      <c r="C40" s="29">
        <v>60</v>
      </c>
      <c r="D40" s="29">
        <v>77.5</v>
      </c>
      <c r="E40" s="29">
        <v>42.5</v>
      </c>
      <c r="F40" s="9">
        <f t="shared" si="3"/>
        <v>60</v>
      </c>
      <c r="G40" s="2">
        <v>36</v>
      </c>
      <c r="H40" s="9">
        <f t="shared" si="1"/>
        <v>41.379310344827587</v>
      </c>
      <c r="Q40" s="30">
        <v>47.5</v>
      </c>
      <c r="R40" s="6">
        <f>FREQUENCY($F$5:$F$139,Q40:$Q$59)</f>
        <v>3</v>
      </c>
      <c r="S40" s="5">
        <f t="shared" si="2"/>
        <v>62</v>
      </c>
    </row>
    <row r="41" spans="2:19" ht="17.45" customHeight="1" thickBot="1" x14ac:dyDescent="0.35">
      <c r="B41" s="29">
        <v>22120031</v>
      </c>
      <c r="C41" s="29">
        <v>62.5</v>
      </c>
      <c r="D41" s="29">
        <v>80</v>
      </c>
      <c r="E41" s="29">
        <v>35</v>
      </c>
      <c r="F41" s="9">
        <f t="shared" si="3"/>
        <v>59.166666666666664</v>
      </c>
      <c r="G41" s="2">
        <v>37</v>
      </c>
      <c r="H41" s="9">
        <f t="shared" si="1"/>
        <v>42.528735632183903</v>
      </c>
      <c r="Q41" s="30">
        <v>45.833333333333336</v>
      </c>
      <c r="R41" s="6">
        <f>FREQUENCY($F$5:$F$139,Q41:$Q$59)</f>
        <v>1</v>
      </c>
      <c r="S41" s="5">
        <f t="shared" si="2"/>
        <v>63</v>
      </c>
    </row>
    <row r="42" spans="2:19" ht="17.45" customHeight="1" thickBot="1" x14ac:dyDescent="0.35">
      <c r="B42" s="29">
        <v>22120042</v>
      </c>
      <c r="C42" s="29">
        <v>82.5</v>
      </c>
      <c r="D42" s="29">
        <v>92.5</v>
      </c>
      <c r="E42" s="29">
        <v>0</v>
      </c>
      <c r="F42" s="9">
        <f t="shared" si="3"/>
        <v>58.333333333333336</v>
      </c>
      <c r="G42" s="2">
        <v>38</v>
      </c>
      <c r="H42" s="9">
        <f t="shared" si="1"/>
        <v>43.678160919540232</v>
      </c>
      <c r="Q42" s="30">
        <v>45</v>
      </c>
      <c r="R42" s="6">
        <f>FREQUENCY($F$5:$F$139,Q42:$Q$59)</f>
        <v>1</v>
      </c>
      <c r="S42" s="5">
        <f t="shared" si="2"/>
        <v>64</v>
      </c>
    </row>
    <row r="43" spans="2:19" ht="17.45" customHeight="1" thickBot="1" x14ac:dyDescent="0.35">
      <c r="B43" s="29">
        <v>22120079</v>
      </c>
      <c r="C43" s="29">
        <v>55</v>
      </c>
      <c r="D43" s="29">
        <v>80</v>
      </c>
      <c r="E43" s="29">
        <v>37.5</v>
      </c>
      <c r="F43" s="9">
        <f t="shared" si="3"/>
        <v>57.5</v>
      </c>
      <c r="G43" s="2">
        <v>39</v>
      </c>
      <c r="H43" s="9">
        <f t="shared" si="1"/>
        <v>44.827586206896555</v>
      </c>
      <c r="Q43" s="30">
        <v>43.333333333333336</v>
      </c>
      <c r="R43" s="6">
        <f>FREQUENCY($F$5:$F$139,Q43:$Q$59)</f>
        <v>2</v>
      </c>
      <c r="S43" s="5">
        <f t="shared" si="2"/>
        <v>66</v>
      </c>
    </row>
    <row r="44" spans="2:19" ht="17.25" thickBot="1" x14ac:dyDescent="0.35">
      <c r="B44" s="29">
        <v>22120059</v>
      </c>
      <c r="C44" s="29">
        <v>55</v>
      </c>
      <c r="D44" s="29">
        <v>70</v>
      </c>
      <c r="E44" s="29">
        <v>45</v>
      </c>
      <c r="F44" s="9">
        <f t="shared" si="3"/>
        <v>56.666666666666664</v>
      </c>
      <c r="G44" s="2">
        <v>40</v>
      </c>
      <c r="H44" s="9">
        <f t="shared" si="1"/>
        <v>45.977011494252871</v>
      </c>
      <c r="Q44" s="30">
        <v>42.5</v>
      </c>
      <c r="R44" s="6">
        <f>FREQUENCY($F$5:$F$139,Q44:$Q$59)</f>
        <v>1</v>
      </c>
      <c r="S44" s="5">
        <f t="shared" si="2"/>
        <v>67</v>
      </c>
    </row>
    <row r="45" spans="2:19" ht="17.45" customHeight="1" thickBot="1" x14ac:dyDescent="0.35">
      <c r="B45" s="29">
        <v>22120101</v>
      </c>
      <c r="C45" s="29">
        <v>47.5</v>
      </c>
      <c r="D45" s="29">
        <v>80</v>
      </c>
      <c r="E45" s="29">
        <v>42.5</v>
      </c>
      <c r="F45" s="9">
        <f t="shared" si="3"/>
        <v>56.666666666666664</v>
      </c>
      <c r="G45" s="2">
        <v>40</v>
      </c>
      <c r="H45" s="9">
        <f t="shared" si="1"/>
        <v>45.977011494252871</v>
      </c>
      <c r="Q45" s="30">
        <v>41.666666666666664</v>
      </c>
      <c r="R45" s="6">
        <f>FREQUENCY($F$5:$F$139,Q45:$Q$59)</f>
        <v>1</v>
      </c>
      <c r="S45" s="5">
        <f t="shared" si="2"/>
        <v>68</v>
      </c>
    </row>
    <row r="46" spans="2:19" ht="17.45" customHeight="1" thickBot="1" x14ac:dyDescent="0.35">
      <c r="B46" s="29">
        <v>22120009</v>
      </c>
      <c r="C46" s="29">
        <v>87.5</v>
      </c>
      <c r="D46" s="29">
        <v>80</v>
      </c>
      <c r="E46" s="29">
        <v>0</v>
      </c>
      <c r="F46" s="9">
        <f t="shared" si="3"/>
        <v>55.833333333333336</v>
      </c>
      <c r="G46" s="2">
        <v>42</v>
      </c>
      <c r="H46" s="9">
        <f t="shared" si="1"/>
        <v>48.275862068965516</v>
      </c>
      <c r="Q46" s="30">
        <v>39.166666666666664</v>
      </c>
      <c r="R46" s="6">
        <f>FREQUENCY($F$5:$F$139,Q46:$Q$59)</f>
        <v>2</v>
      </c>
      <c r="S46" s="5">
        <f t="shared" si="2"/>
        <v>70</v>
      </c>
    </row>
    <row r="47" spans="2:19" ht="17.45" customHeight="1" thickBot="1" x14ac:dyDescent="0.35">
      <c r="B47" s="29">
        <v>22120039</v>
      </c>
      <c r="C47" s="29">
        <v>67.5</v>
      </c>
      <c r="D47" s="29">
        <v>70</v>
      </c>
      <c r="E47" s="29">
        <v>30</v>
      </c>
      <c r="F47" s="9">
        <f t="shared" si="3"/>
        <v>55.833333333333336</v>
      </c>
      <c r="G47" s="2">
        <v>42</v>
      </c>
      <c r="H47" s="9">
        <f t="shared" si="1"/>
        <v>48.275862068965516</v>
      </c>
      <c r="Q47" s="30">
        <v>36.666666666666664</v>
      </c>
      <c r="R47" s="6">
        <f>FREQUENCY($F$5:$F$139,Q47:$Q$59)</f>
        <v>2</v>
      </c>
      <c r="S47" s="5">
        <f t="shared" si="2"/>
        <v>72</v>
      </c>
    </row>
    <row r="48" spans="2:19" ht="17.45" customHeight="1" thickBot="1" x14ac:dyDescent="0.35">
      <c r="B48" s="29">
        <v>22120051</v>
      </c>
      <c r="C48" s="29">
        <v>57.5</v>
      </c>
      <c r="D48" s="29">
        <v>67.5</v>
      </c>
      <c r="E48" s="29">
        <v>40</v>
      </c>
      <c r="F48" s="9">
        <f t="shared" si="3"/>
        <v>55</v>
      </c>
      <c r="G48" s="2">
        <v>44</v>
      </c>
      <c r="H48" s="9">
        <f t="shared" si="1"/>
        <v>50.574712643678168</v>
      </c>
      <c r="Q48" s="30">
        <v>34.166666666666664</v>
      </c>
      <c r="R48" s="6">
        <f>FREQUENCY($F$5:$F$139,Q48:$Q$59)</f>
        <v>1</v>
      </c>
      <c r="S48" s="5">
        <f t="shared" si="2"/>
        <v>73</v>
      </c>
    </row>
    <row r="49" spans="2:19" ht="17.45" customHeight="1" thickBot="1" x14ac:dyDescent="0.35">
      <c r="B49" s="29">
        <v>22120093</v>
      </c>
      <c r="C49" s="29">
        <v>45</v>
      </c>
      <c r="D49" s="29">
        <v>72.5</v>
      </c>
      <c r="E49" s="29">
        <v>47.5</v>
      </c>
      <c r="F49" s="9">
        <f t="shared" si="3"/>
        <v>55</v>
      </c>
      <c r="G49" s="2">
        <v>44</v>
      </c>
      <c r="H49" s="9">
        <f t="shared" si="1"/>
        <v>50.574712643678168</v>
      </c>
      <c r="Q49" s="30">
        <v>33.333333333333336</v>
      </c>
      <c r="R49" s="6">
        <f>FREQUENCY($F$5:$F$139,Q49:$Q$59)</f>
        <v>2</v>
      </c>
      <c r="S49" s="5">
        <f t="shared" si="2"/>
        <v>75</v>
      </c>
    </row>
    <row r="50" spans="2:19" ht="17.45" customHeight="1" thickBot="1" x14ac:dyDescent="0.35">
      <c r="B50" s="29">
        <v>22120097</v>
      </c>
      <c r="C50" s="29">
        <v>37.5</v>
      </c>
      <c r="D50" s="29">
        <v>70</v>
      </c>
      <c r="E50" s="29">
        <v>57.5</v>
      </c>
      <c r="F50" s="9">
        <f t="shared" si="3"/>
        <v>55</v>
      </c>
      <c r="G50" s="2">
        <v>44</v>
      </c>
      <c r="H50" s="9">
        <f t="shared" si="1"/>
        <v>50.574712643678168</v>
      </c>
      <c r="Q50" s="30">
        <v>30.833333333333332</v>
      </c>
      <c r="R50" s="6">
        <f>FREQUENCY($F$5:$F$139,Q50:$Q$59)</f>
        <v>1</v>
      </c>
      <c r="S50" s="5">
        <f t="shared" si="2"/>
        <v>76</v>
      </c>
    </row>
    <row r="51" spans="2:19" ht="17.45" customHeight="1" thickBot="1" x14ac:dyDescent="0.35">
      <c r="B51" s="29">
        <v>22120075</v>
      </c>
      <c r="C51" s="29">
        <v>65</v>
      </c>
      <c r="D51" s="29">
        <v>97.5</v>
      </c>
      <c r="E51" s="29">
        <v>0</v>
      </c>
      <c r="F51" s="9">
        <f t="shared" si="3"/>
        <v>54.166666666666664</v>
      </c>
      <c r="G51" s="2">
        <v>47</v>
      </c>
      <c r="H51" s="9">
        <f t="shared" si="1"/>
        <v>54.022988505747129</v>
      </c>
      <c r="Q51" s="30">
        <v>30</v>
      </c>
      <c r="R51" s="6">
        <f>FREQUENCY($F$5:$F$139,Q51:$Q$59)</f>
        <v>1</v>
      </c>
      <c r="S51" s="5">
        <f t="shared" si="2"/>
        <v>77</v>
      </c>
    </row>
    <row r="52" spans="2:19" ht="17.45" customHeight="1" thickBot="1" x14ac:dyDescent="0.35">
      <c r="B52" s="29">
        <v>22120088</v>
      </c>
      <c r="C52" s="29">
        <v>60</v>
      </c>
      <c r="D52" s="29">
        <v>77.5</v>
      </c>
      <c r="E52" s="29">
        <v>25</v>
      </c>
      <c r="F52" s="9">
        <f t="shared" si="3"/>
        <v>54.166666666666664</v>
      </c>
      <c r="G52" s="2">
        <v>47</v>
      </c>
      <c r="H52" s="9">
        <f t="shared" si="1"/>
        <v>54.022988505747129</v>
      </c>
      <c r="Q52" s="30">
        <v>27.5</v>
      </c>
      <c r="R52" s="6">
        <f>FREQUENCY($F$5:$F$139,Q52:$Q$59)</f>
        <v>2</v>
      </c>
      <c r="S52" s="5">
        <f t="shared" si="2"/>
        <v>79</v>
      </c>
    </row>
    <row r="53" spans="2:19" ht="17.25" thickBot="1" x14ac:dyDescent="0.35">
      <c r="B53" s="29">
        <v>22120114</v>
      </c>
      <c r="C53" s="29">
        <v>77.5</v>
      </c>
      <c r="D53" s="29">
        <v>85</v>
      </c>
      <c r="E53" s="29">
        <v>0</v>
      </c>
      <c r="F53" s="9">
        <f t="shared" si="3"/>
        <v>54.166666666666664</v>
      </c>
      <c r="G53" s="2">
        <v>47</v>
      </c>
      <c r="H53" s="9">
        <f t="shared" si="1"/>
        <v>54.022988505747129</v>
      </c>
      <c r="Q53" s="30">
        <v>25</v>
      </c>
      <c r="R53" s="6">
        <f>FREQUENCY($F$5:$F$139,Q53:$Q$59)</f>
        <v>1</v>
      </c>
      <c r="S53" s="5">
        <f t="shared" si="2"/>
        <v>80</v>
      </c>
    </row>
    <row r="54" spans="2:19" ht="17.45" customHeight="1" thickBot="1" x14ac:dyDescent="0.35">
      <c r="B54" s="29">
        <v>22120013</v>
      </c>
      <c r="C54" s="29">
        <v>57.5</v>
      </c>
      <c r="D54" s="29">
        <v>65</v>
      </c>
      <c r="E54" s="29">
        <v>37.5</v>
      </c>
      <c r="F54" s="9">
        <f t="shared" si="3"/>
        <v>53.333333333333336</v>
      </c>
      <c r="G54" s="2">
        <v>50</v>
      </c>
      <c r="H54" s="9">
        <f t="shared" si="1"/>
        <v>57.47126436781609</v>
      </c>
      <c r="Q54" s="30">
        <v>22.5</v>
      </c>
      <c r="R54" s="6">
        <f>FREQUENCY($F$5:$F$139,Q54:$Q$59)</f>
        <v>1</v>
      </c>
      <c r="S54" s="5">
        <f t="shared" si="2"/>
        <v>81</v>
      </c>
    </row>
    <row r="55" spans="2:19" ht="17.45" customHeight="1" thickBot="1" x14ac:dyDescent="0.35">
      <c r="B55" s="29">
        <v>22120049</v>
      </c>
      <c r="C55" s="29">
        <v>57.5</v>
      </c>
      <c r="D55" s="29">
        <v>72.5</v>
      </c>
      <c r="E55" s="29">
        <v>30</v>
      </c>
      <c r="F55" s="9">
        <f t="shared" si="3"/>
        <v>53.333333333333336</v>
      </c>
      <c r="G55" s="2">
        <v>50</v>
      </c>
      <c r="H55" s="9">
        <f t="shared" si="1"/>
        <v>57.47126436781609</v>
      </c>
      <c r="Q55" s="30">
        <v>20.833333333333332</v>
      </c>
      <c r="R55" s="6">
        <f>FREQUENCY($F$5:$F$139,Q55:$Q$59)</f>
        <v>1</v>
      </c>
      <c r="S55" s="5">
        <f t="shared" si="2"/>
        <v>82</v>
      </c>
    </row>
    <row r="56" spans="2:19" ht="17.45" customHeight="1" thickBot="1" x14ac:dyDescent="0.35">
      <c r="B56" s="29">
        <v>22120068</v>
      </c>
      <c r="C56" s="29">
        <v>75</v>
      </c>
      <c r="D56" s="29">
        <v>85</v>
      </c>
      <c r="E56" s="29">
        <v>0</v>
      </c>
      <c r="F56" s="9">
        <f t="shared" si="3"/>
        <v>53.333333333333336</v>
      </c>
      <c r="G56" s="2">
        <v>50</v>
      </c>
      <c r="H56" s="9">
        <f t="shared" si="1"/>
        <v>57.47126436781609</v>
      </c>
      <c r="Q56" s="30">
        <v>17.5</v>
      </c>
      <c r="R56" s="6">
        <f>FREQUENCY($F$5:$F$139,Q56:$Q$59)</f>
        <v>2</v>
      </c>
      <c r="S56" s="5">
        <f t="shared" si="2"/>
        <v>84</v>
      </c>
    </row>
    <row r="57" spans="2:19" ht="17.45" customHeight="1" thickBot="1" x14ac:dyDescent="0.35">
      <c r="B57" s="29">
        <v>22120006</v>
      </c>
      <c r="C57" s="29">
        <v>40</v>
      </c>
      <c r="D57" s="29">
        <v>75</v>
      </c>
      <c r="E57" s="29">
        <v>42.5</v>
      </c>
      <c r="F57" s="9">
        <f t="shared" si="3"/>
        <v>52.5</v>
      </c>
      <c r="G57" s="2">
        <v>53</v>
      </c>
      <c r="H57" s="9">
        <f t="shared" si="1"/>
        <v>60.919540229885058</v>
      </c>
      <c r="Q57" s="30">
        <v>15.833333333333334</v>
      </c>
      <c r="R57" s="6">
        <f>FREQUENCY($F$5:$F$139,Q57:$Q$59)</f>
        <v>1</v>
      </c>
      <c r="S57" s="5">
        <f t="shared" si="2"/>
        <v>85</v>
      </c>
    </row>
    <row r="58" spans="2:19" ht="17.45" customHeight="1" thickBot="1" x14ac:dyDescent="0.35">
      <c r="B58" s="29">
        <v>22120103</v>
      </c>
      <c r="C58" s="29">
        <v>57.5</v>
      </c>
      <c r="D58" s="29">
        <v>57.5</v>
      </c>
      <c r="E58" s="29">
        <v>42.5</v>
      </c>
      <c r="F58" s="9">
        <f t="shared" si="3"/>
        <v>52.5</v>
      </c>
      <c r="G58" s="2">
        <v>53</v>
      </c>
      <c r="H58" s="9">
        <f t="shared" si="1"/>
        <v>60.919540229885058</v>
      </c>
      <c r="Q58" s="30">
        <v>15</v>
      </c>
      <c r="R58" s="6">
        <f>FREQUENCY($F$5:$F$139,Q58:$Q$59)</f>
        <v>2</v>
      </c>
      <c r="S58" s="5">
        <f t="shared" si="2"/>
        <v>87</v>
      </c>
    </row>
    <row r="59" spans="2:19" ht="17.45" customHeight="1" thickBot="1" x14ac:dyDescent="0.35">
      <c r="B59" s="29">
        <v>22120095</v>
      </c>
      <c r="C59" s="29">
        <v>0</v>
      </c>
      <c r="D59" s="29">
        <v>95</v>
      </c>
      <c r="E59" s="29">
        <v>60</v>
      </c>
      <c r="F59" s="9">
        <f t="shared" si="3"/>
        <v>51.666666666666664</v>
      </c>
      <c r="G59" s="2">
        <v>55</v>
      </c>
      <c r="H59" s="9">
        <f t="shared" si="1"/>
        <v>63.218390804597703</v>
      </c>
      <c r="Q59" s="30">
        <v>0</v>
      </c>
      <c r="R59" s="6">
        <f>FREQUENCY($F$5:$F$139,Q59:$Q$59)</f>
        <v>48</v>
      </c>
      <c r="S59" s="5">
        <f>S58+R59</f>
        <v>135</v>
      </c>
    </row>
    <row r="60" spans="2:19" ht="17.45" customHeight="1" x14ac:dyDescent="0.3">
      <c r="B60" s="29">
        <v>22120122</v>
      </c>
      <c r="C60" s="29">
        <v>62.5</v>
      </c>
      <c r="D60" s="29">
        <v>92.5</v>
      </c>
      <c r="E60" s="29">
        <v>0</v>
      </c>
      <c r="F60" s="9">
        <f t="shared" si="3"/>
        <v>51.666666666666664</v>
      </c>
      <c r="G60" s="2">
        <v>55</v>
      </c>
      <c r="H60" s="9">
        <f t="shared" si="1"/>
        <v>63.218390804597703</v>
      </c>
    </row>
    <row r="61" spans="2:19" ht="17.45" customHeight="1" x14ac:dyDescent="0.3">
      <c r="B61" s="29">
        <v>22120078</v>
      </c>
      <c r="C61" s="29">
        <v>40</v>
      </c>
      <c r="D61" s="29">
        <v>50</v>
      </c>
      <c r="E61" s="29">
        <v>60</v>
      </c>
      <c r="F61" s="9">
        <f t="shared" si="3"/>
        <v>50</v>
      </c>
      <c r="G61" s="2">
        <v>57</v>
      </c>
      <c r="H61" s="9">
        <f t="shared" si="1"/>
        <v>65.517241379310349</v>
      </c>
      <c r="Q61" s="3" t="s">
        <v>4</v>
      </c>
      <c r="R61" s="16">
        <v>135</v>
      </c>
      <c r="S61" s="1" t="s">
        <v>3</v>
      </c>
    </row>
    <row r="62" spans="2:19" ht="17.45" customHeight="1" x14ac:dyDescent="0.3">
      <c r="B62" s="29">
        <v>22120057</v>
      </c>
      <c r="C62" s="29">
        <v>45</v>
      </c>
      <c r="D62" s="29">
        <v>55</v>
      </c>
      <c r="E62" s="29">
        <v>47.5</v>
      </c>
      <c r="F62" s="9">
        <f t="shared" si="3"/>
        <v>49.166666666666664</v>
      </c>
      <c r="G62" s="2">
        <v>58</v>
      </c>
      <c r="H62" s="9">
        <f t="shared" si="1"/>
        <v>66.666666666666657</v>
      </c>
      <c r="Q62" s="3" t="s">
        <v>2</v>
      </c>
      <c r="R62" s="33">
        <f>AVERAGE(F5:F91)</f>
        <v>54.310344827586206</v>
      </c>
      <c r="S62" s="1" t="s">
        <v>0</v>
      </c>
    </row>
    <row r="63" spans="2:19" ht="17.45" customHeight="1" x14ac:dyDescent="0.3">
      <c r="B63" s="29">
        <v>22120094</v>
      </c>
      <c r="C63" s="29">
        <v>87.5</v>
      </c>
      <c r="D63" s="29">
        <v>60</v>
      </c>
      <c r="E63" s="29">
        <v>0</v>
      </c>
      <c r="F63" s="9">
        <f t="shared" si="3"/>
        <v>49.166666666666664</v>
      </c>
      <c r="G63" s="2">
        <v>58</v>
      </c>
      <c r="H63" s="9">
        <f t="shared" si="1"/>
        <v>66.666666666666657</v>
      </c>
      <c r="Q63" s="3" t="s">
        <v>1</v>
      </c>
      <c r="R63" s="32">
        <v>91.7</v>
      </c>
      <c r="S63" s="1" t="s">
        <v>0</v>
      </c>
    </row>
    <row r="64" spans="2:19" ht="17.45" customHeight="1" x14ac:dyDescent="0.3">
      <c r="B64" s="29">
        <v>22120022</v>
      </c>
      <c r="C64" s="29">
        <v>52.5</v>
      </c>
      <c r="D64" s="29">
        <v>60</v>
      </c>
      <c r="E64" s="29">
        <v>30</v>
      </c>
      <c r="F64" s="9">
        <f t="shared" si="3"/>
        <v>47.5</v>
      </c>
      <c r="G64" s="2">
        <v>60</v>
      </c>
      <c r="H64" s="9">
        <f t="shared" si="1"/>
        <v>68.965517241379317</v>
      </c>
    </row>
    <row r="65" spans="2:8" ht="17.45" customHeight="1" x14ac:dyDescent="0.3">
      <c r="B65" s="29">
        <v>22120026</v>
      </c>
      <c r="C65" s="29">
        <v>65</v>
      </c>
      <c r="D65" s="29">
        <v>77.5</v>
      </c>
      <c r="E65" s="29">
        <v>0</v>
      </c>
      <c r="F65" s="9">
        <f t="shared" si="3"/>
        <v>47.5</v>
      </c>
      <c r="G65" s="2">
        <v>60</v>
      </c>
      <c r="H65" s="9">
        <f t="shared" si="1"/>
        <v>68.965517241379317</v>
      </c>
    </row>
    <row r="66" spans="2:8" ht="17.45" customHeight="1" x14ac:dyDescent="0.3">
      <c r="B66" s="29">
        <v>22120058</v>
      </c>
      <c r="C66" s="29">
        <v>62.5</v>
      </c>
      <c r="D66" s="29">
        <v>80</v>
      </c>
      <c r="E66" s="29">
        <v>0</v>
      </c>
      <c r="F66" s="9">
        <f t="shared" si="3"/>
        <v>47.5</v>
      </c>
      <c r="G66" s="2">
        <v>60</v>
      </c>
      <c r="H66" s="9">
        <f t="shared" si="1"/>
        <v>68.965517241379317</v>
      </c>
    </row>
    <row r="67" spans="2:8" ht="17.45" customHeight="1" x14ac:dyDescent="0.3">
      <c r="B67" s="29">
        <v>22120045</v>
      </c>
      <c r="C67" s="29">
        <v>50</v>
      </c>
      <c r="D67" s="29">
        <v>87.5</v>
      </c>
      <c r="E67" s="29">
        <v>0</v>
      </c>
      <c r="F67" s="9">
        <f t="shared" si="3"/>
        <v>45.833333333333336</v>
      </c>
      <c r="G67" s="2">
        <v>63</v>
      </c>
      <c r="H67" s="9">
        <f t="shared" si="1"/>
        <v>72.41379310344827</v>
      </c>
    </row>
    <row r="68" spans="2:8" ht="17.45" customHeight="1" x14ac:dyDescent="0.3">
      <c r="B68" s="29">
        <v>22120021</v>
      </c>
      <c r="C68" s="29">
        <v>37.5</v>
      </c>
      <c r="D68" s="29">
        <v>55</v>
      </c>
      <c r="E68" s="29">
        <v>42.5</v>
      </c>
      <c r="F68" s="9">
        <f t="shared" si="3"/>
        <v>45</v>
      </c>
      <c r="G68" s="2">
        <v>64</v>
      </c>
      <c r="H68" s="9">
        <f t="shared" si="1"/>
        <v>73.563218390804593</v>
      </c>
    </row>
    <row r="69" spans="2:8" ht="17.45" customHeight="1" x14ac:dyDescent="0.3">
      <c r="B69" s="29">
        <v>22120034</v>
      </c>
      <c r="C69" s="29">
        <v>57.5</v>
      </c>
      <c r="D69" s="29">
        <v>72.5</v>
      </c>
      <c r="E69" s="29">
        <v>0</v>
      </c>
      <c r="F69" s="9">
        <f t="shared" ref="F69:F100" si="4">AVERAGE(C69:E69)</f>
        <v>43.333333333333336</v>
      </c>
      <c r="G69" s="2">
        <v>65</v>
      </c>
      <c r="H69" s="9">
        <f t="shared" si="1"/>
        <v>74.712643678160916</v>
      </c>
    </row>
    <row r="70" spans="2:8" ht="17.45" customHeight="1" x14ac:dyDescent="0.3">
      <c r="B70" s="29">
        <v>22120132</v>
      </c>
      <c r="C70" s="29">
        <v>0</v>
      </c>
      <c r="D70" s="29">
        <v>80</v>
      </c>
      <c r="E70" s="29">
        <v>50</v>
      </c>
      <c r="F70" s="9">
        <f t="shared" si="4"/>
        <v>43.333333333333336</v>
      </c>
      <c r="G70" s="2">
        <v>65</v>
      </c>
      <c r="H70" s="9">
        <f t="shared" ref="H70:H91" si="5">G70/87*100</f>
        <v>74.712643678160916</v>
      </c>
    </row>
    <row r="71" spans="2:8" ht="17.45" customHeight="1" x14ac:dyDescent="0.3">
      <c r="B71" s="29">
        <v>22120081</v>
      </c>
      <c r="C71" s="29">
        <v>42.5</v>
      </c>
      <c r="D71" s="29">
        <v>55</v>
      </c>
      <c r="E71" s="29">
        <v>30</v>
      </c>
      <c r="F71" s="9">
        <f t="shared" si="4"/>
        <v>42.5</v>
      </c>
      <c r="G71" s="2">
        <v>67</v>
      </c>
      <c r="H71" s="9">
        <f t="shared" si="5"/>
        <v>77.011494252873561</v>
      </c>
    </row>
    <row r="72" spans="2:8" ht="17.45" customHeight="1" x14ac:dyDescent="0.3">
      <c r="B72" s="29">
        <v>22120118</v>
      </c>
      <c r="C72" s="29">
        <v>45</v>
      </c>
      <c r="D72" s="29">
        <v>30</v>
      </c>
      <c r="E72" s="29">
        <v>50</v>
      </c>
      <c r="F72" s="9">
        <f t="shared" si="4"/>
        <v>41.666666666666664</v>
      </c>
      <c r="G72" s="2">
        <v>68</v>
      </c>
      <c r="H72" s="9">
        <f t="shared" si="5"/>
        <v>78.160919540229884</v>
      </c>
    </row>
    <row r="73" spans="2:8" ht="17.45" customHeight="1" x14ac:dyDescent="0.3">
      <c r="B73" s="29">
        <v>22120110</v>
      </c>
      <c r="C73" s="29">
        <v>40</v>
      </c>
      <c r="D73" s="29">
        <v>40</v>
      </c>
      <c r="E73" s="29">
        <v>37.5</v>
      </c>
      <c r="F73" s="9">
        <f t="shared" si="4"/>
        <v>39.166666666666664</v>
      </c>
      <c r="G73" s="2">
        <v>69</v>
      </c>
      <c r="H73" s="9">
        <f t="shared" si="5"/>
        <v>79.310344827586206</v>
      </c>
    </row>
    <row r="74" spans="2:8" ht="17.45" customHeight="1" x14ac:dyDescent="0.3">
      <c r="B74" s="29">
        <v>22120117</v>
      </c>
      <c r="C74" s="29">
        <v>45</v>
      </c>
      <c r="D74" s="29">
        <v>72.5</v>
      </c>
      <c r="E74" s="29">
        <v>0</v>
      </c>
      <c r="F74" s="9">
        <f t="shared" si="4"/>
        <v>39.166666666666664</v>
      </c>
      <c r="G74" s="2">
        <v>69</v>
      </c>
      <c r="H74" s="9">
        <f t="shared" si="5"/>
        <v>79.310344827586206</v>
      </c>
    </row>
    <row r="75" spans="2:8" ht="17.45" customHeight="1" x14ac:dyDescent="0.3">
      <c r="B75" s="29">
        <v>22120080</v>
      </c>
      <c r="C75" s="29">
        <v>42.5</v>
      </c>
      <c r="D75" s="29">
        <v>67.5</v>
      </c>
      <c r="E75" s="29">
        <v>0</v>
      </c>
      <c r="F75" s="9">
        <f t="shared" si="4"/>
        <v>36.666666666666664</v>
      </c>
      <c r="G75" s="2">
        <v>71</v>
      </c>
      <c r="H75" s="9">
        <f t="shared" si="5"/>
        <v>81.609195402298852</v>
      </c>
    </row>
    <row r="76" spans="2:8" ht="17.45" customHeight="1" x14ac:dyDescent="0.3">
      <c r="B76" s="29">
        <v>22120107</v>
      </c>
      <c r="C76" s="29">
        <v>32.5</v>
      </c>
      <c r="D76" s="29">
        <v>77.5</v>
      </c>
      <c r="E76" s="29">
        <v>0</v>
      </c>
      <c r="F76" s="9">
        <f t="shared" si="4"/>
        <v>36.666666666666664</v>
      </c>
      <c r="G76" s="2">
        <v>71</v>
      </c>
      <c r="H76" s="9">
        <f t="shared" si="5"/>
        <v>81.609195402298852</v>
      </c>
    </row>
    <row r="77" spans="2:8" ht="17.45" customHeight="1" x14ac:dyDescent="0.3">
      <c r="B77" s="29">
        <v>22120028</v>
      </c>
      <c r="C77" s="29">
        <v>30</v>
      </c>
      <c r="D77" s="29">
        <v>40</v>
      </c>
      <c r="E77" s="29">
        <v>32.5</v>
      </c>
      <c r="F77" s="9">
        <f t="shared" si="4"/>
        <v>34.166666666666664</v>
      </c>
      <c r="G77" s="2">
        <v>73</v>
      </c>
      <c r="H77" s="9">
        <f t="shared" si="5"/>
        <v>83.908045977011497</v>
      </c>
    </row>
    <row r="78" spans="2:8" ht="17.45" customHeight="1" x14ac:dyDescent="0.3">
      <c r="B78" s="29">
        <v>22120033</v>
      </c>
      <c r="C78" s="29">
        <v>42.5</v>
      </c>
      <c r="D78" s="29">
        <v>57.5</v>
      </c>
      <c r="E78" s="29">
        <v>0</v>
      </c>
      <c r="F78" s="9">
        <f t="shared" si="4"/>
        <v>33.333333333333336</v>
      </c>
      <c r="G78" s="2">
        <v>74</v>
      </c>
      <c r="H78" s="9">
        <f t="shared" si="5"/>
        <v>85.057471264367805</v>
      </c>
    </row>
    <row r="79" spans="2:8" ht="17.45" customHeight="1" x14ac:dyDescent="0.3">
      <c r="B79" s="29">
        <v>22120123</v>
      </c>
      <c r="C79" s="29">
        <v>37.5</v>
      </c>
      <c r="D79" s="29">
        <v>62.5</v>
      </c>
      <c r="E79" s="29">
        <v>0</v>
      </c>
      <c r="F79" s="9">
        <f t="shared" si="4"/>
        <v>33.333333333333336</v>
      </c>
      <c r="G79" s="2">
        <v>74</v>
      </c>
      <c r="H79" s="9">
        <f t="shared" si="5"/>
        <v>85.057471264367805</v>
      </c>
    </row>
    <row r="80" spans="2:8" x14ac:dyDescent="0.3">
      <c r="B80" s="29">
        <v>22120091</v>
      </c>
      <c r="C80" s="29">
        <v>42.5</v>
      </c>
      <c r="D80" s="29">
        <v>0</v>
      </c>
      <c r="E80" s="29">
        <v>50</v>
      </c>
      <c r="F80" s="9">
        <f t="shared" si="4"/>
        <v>30.833333333333332</v>
      </c>
      <c r="G80" s="2">
        <v>76</v>
      </c>
      <c r="H80" s="9">
        <f t="shared" si="5"/>
        <v>87.356321839080465</v>
      </c>
    </row>
    <row r="81" spans="2:8" x14ac:dyDescent="0.3">
      <c r="B81" s="29">
        <v>22120025</v>
      </c>
      <c r="C81" s="29">
        <v>32.5</v>
      </c>
      <c r="D81" s="29">
        <v>57.5</v>
      </c>
      <c r="E81" s="29">
        <v>0</v>
      </c>
      <c r="F81" s="9">
        <f t="shared" si="4"/>
        <v>30</v>
      </c>
      <c r="G81" s="2">
        <v>77</v>
      </c>
      <c r="H81" s="9">
        <f t="shared" si="5"/>
        <v>88.505747126436788</v>
      </c>
    </row>
    <row r="82" spans="2:8" x14ac:dyDescent="0.3">
      <c r="B82" s="29">
        <v>22120003</v>
      </c>
      <c r="C82" s="29">
        <v>0</v>
      </c>
      <c r="D82" s="29">
        <v>82.5</v>
      </c>
      <c r="E82" s="29">
        <v>0</v>
      </c>
      <c r="F82" s="9">
        <f t="shared" si="4"/>
        <v>27.5</v>
      </c>
      <c r="G82" s="2">
        <v>78</v>
      </c>
      <c r="H82" s="9">
        <f t="shared" si="5"/>
        <v>89.65517241379311</v>
      </c>
    </row>
    <row r="83" spans="2:8" x14ac:dyDescent="0.3">
      <c r="B83" s="29">
        <v>22120136</v>
      </c>
      <c r="C83" s="29">
        <v>0</v>
      </c>
      <c r="D83" s="29">
        <v>45</v>
      </c>
      <c r="E83" s="29">
        <v>37.5</v>
      </c>
      <c r="F83" s="9">
        <f t="shared" si="4"/>
        <v>27.5</v>
      </c>
      <c r="G83" s="2">
        <v>78</v>
      </c>
      <c r="H83" s="9">
        <f t="shared" si="5"/>
        <v>89.65517241379311</v>
      </c>
    </row>
    <row r="84" spans="2:8" ht="17.45" customHeight="1" x14ac:dyDescent="0.3">
      <c r="B84" s="29">
        <v>22120090</v>
      </c>
      <c r="C84" s="29">
        <v>0</v>
      </c>
      <c r="D84" s="29">
        <v>75</v>
      </c>
      <c r="E84" s="29">
        <v>0</v>
      </c>
      <c r="F84" s="9">
        <f t="shared" si="4"/>
        <v>25</v>
      </c>
      <c r="G84" s="2">
        <v>80</v>
      </c>
      <c r="H84" s="9">
        <f t="shared" si="5"/>
        <v>91.954022988505741</v>
      </c>
    </row>
    <row r="85" spans="2:8" x14ac:dyDescent="0.3">
      <c r="B85" s="29">
        <v>22120092</v>
      </c>
      <c r="C85" s="29">
        <v>67.5</v>
      </c>
      <c r="D85" s="29">
        <v>0</v>
      </c>
      <c r="E85" s="29">
        <v>0</v>
      </c>
      <c r="F85" s="9">
        <f t="shared" si="4"/>
        <v>22.5</v>
      </c>
      <c r="G85" s="2">
        <v>81</v>
      </c>
      <c r="H85" s="9">
        <f t="shared" si="5"/>
        <v>93.103448275862064</v>
      </c>
    </row>
    <row r="86" spans="2:8" x14ac:dyDescent="0.3">
      <c r="B86" s="29">
        <v>22120074</v>
      </c>
      <c r="C86" s="29">
        <v>0</v>
      </c>
      <c r="D86" s="29">
        <v>0</v>
      </c>
      <c r="E86" s="29">
        <v>62.5</v>
      </c>
      <c r="F86" s="9">
        <f t="shared" si="4"/>
        <v>20.833333333333332</v>
      </c>
      <c r="G86" s="2">
        <v>82</v>
      </c>
      <c r="H86" s="9">
        <f t="shared" si="5"/>
        <v>94.252873563218387</v>
      </c>
    </row>
    <row r="87" spans="2:8" x14ac:dyDescent="0.3">
      <c r="B87" s="29">
        <v>22120067</v>
      </c>
      <c r="C87" s="29">
        <v>30</v>
      </c>
      <c r="D87" s="29">
        <v>22.5</v>
      </c>
      <c r="E87" s="29">
        <v>0</v>
      </c>
      <c r="F87" s="9">
        <f t="shared" si="4"/>
        <v>17.5</v>
      </c>
      <c r="G87" s="2">
        <v>83</v>
      </c>
      <c r="H87" s="9">
        <f t="shared" si="5"/>
        <v>95.402298850574709</v>
      </c>
    </row>
    <row r="88" spans="2:8" x14ac:dyDescent="0.3">
      <c r="B88" s="29">
        <v>22120131</v>
      </c>
      <c r="C88" s="29">
        <v>52.5</v>
      </c>
      <c r="D88" s="29">
        <v>0</v>
      </c>
      <c r="E88" s="29">
        <v>0</v>
      </c>
      <c r="F88" s="9">
        <f t="shared" si="4"/>
        <v>17.5</v>
      </c>
      <c r="G88" s="2">
        <v>83</v>
      </c>
      <c r="H88" s="9">
        <f t="shared" si="5"/>
        <v>95.402298850574709</v>
      </c>
    </row>
    <row r="89" spans="2:8" ht="17.45" customHeight="1" x14ac:dyDescent="0.3">
      <c r="B89" s="29">
        <v>22120082</v>
      </c>
      <c r="C89" s="29">
        <v>47.5</v>
      </c>
      <c r="D89" s="29">
        <v>0</v>
      </c>
      <c r="E89" s="29">
        <v>0</v>
      </c>
      <c r="F89" s="9">
        <f t="shared" si="4"/>
        <v>15.833333333333334</v>
      </c>
      <c r="G89" s="2">
        <v>85</v>
      </c>
      <c r="H89" s="9">
        <f t="shared" si="5"/>
        <v>97.701149425287355</v>
      </c>
    </row>
    <row r="90" spans="2:8" ht="17.45" customHeight="1" x14ac:dyDescent="0.3">
      <c r="B90" s="29">
        <v>22120099</v>
      </c>
      <c r="C90" s="29">
        <v>45</v>
      </c>
      <c r="D90" s="29">
        <v>0</v>
      </c>
      <c r="E90" s="29">
        <v>0</v>
      </c>
      <c r="F90" s="9">
        <f t="shared" si="4"/>
        <v>15</v>
      </c>
      <c r="G90" s="2">
        <v>86</v>
      </c>
      <c r="H90" s="9">
        <f t="shared" si="5"/>
        <v>98.850574712643677</v>
      </c>
    </row>
    <row r="91" spans="2:8" ht="17.45" customHeight="1" x14ac:dyDescent="0.3">
      <c r="B91" s="29">
        <v>22120105</v>
      </c>
      <c r="C91" s="29">
        <v>20</v>
      </c>
      <c r="D91" s="29">
        <v>25</v>
      </c>
      <c r="E91" s="29">
        <v>0</v>
      </c>
      <c r="F91" s="9">
        <f t="shared" si="4"/>
        <v>15</v>
      </c>
      <c r="G91" s="2">
        <v>86</v>
      </c>
      <c r="H91" s="9">
        <f t="shared" si="5"/>
        <v>98.850574712643677</v>
      </c>
    </row>
    <row r="92" spans="2:8" ht="17.45" customHeight="1" x14ac:dyDescent="0.3">
      <c r="B92" s="29">
        <v>22120004</v>
      </c>
      <c r="C92" s="29">
        <v>0</v>
      </c>
      <c r="D92" s="29">
        <v>0</v>
      </c>
      <c r="E92" s="29">
        <v>0</v>
      </c>
      <c r="F92" s="9">
        <f t="shared" si="4"/>
        <v>0</v>
      </c>
      <c r="G92" s="2">
        <v>135</v>
      </c>
      <c r="H92" s="9">
        <f>G92/135*100</f>
        <v>100</v>
      </c>
    </row>
    <row r="93" spans="2:8" ht="17.45" customHeight="1" x14ac:dyDescent="0.3">
      <c r="B93" s="29">
        <v>22120007</v>
      </c>
      <c r="C93" s="29">
        <v>0</v>
      </c>
      <c r="D93" s="29">
        <v>0</v>
      </c>
      <c r="E93" s="29">
        <v>0</v>
      </c>
      <c r="F93" s="9">
        <f t="shared" si="4"/>
        <v>0</v>
      </c>
      <c r="G93" s="2">
        <v>135</v>
      </c>
      <c r="H93" s="9">
        <f t="shared" ref="H93:H139" si="6">G93/135*100</f>
        <v>100</v>
      </c>
    </row>
    <row r="94" spans="2:8" ht="17.45" customHeight="1" x14ac:dyDescent="0.3">
      <c r="B94" s="29">
        <v>22120008</v>
      </c>
      <c r="C94" s="29">
        <v>0</v>
      </c>
      <c r="D94" s="29">
        <v>0</v>
      </c>
      <c r="E94" s="29">
        <v>0</v>
      </c>
      <c r="F94" s="9">
        <f t="shared" si="4"/>
        <v>0</v>
      </c>
      <c r="G94" s="2">
        <v>135</v>
      </c>
      <c r="H94" s="9">
        <f t="shared" si="6"/>
        <v>100</v>
      </c>
    </row>
    <row r="95" spans="2:8" ht="17.45" customHeight="1" x14ac:dyDescent="0.3">
      <c r="B95" s="29">
        <v>22120012</v>
      </c>
      <c r="C95" s="29">
        <v>0</v>
      </c>
      <c r="D95" s="29">
        <v>0</v>
      </c>
      <c r="E95" s="29">
        <v>0</v>
      </c>
      <c r="F95" s="9">
        <f t="shared" si="4"/>
        <v>0</v>
      </c>
      <c r="G95" s="2">
        <v>135</v>
      </c>
      <c r="H95" s="9">
        <f t="shared" si="6"/>
        <v>100</v>
      </c>
    </row>
    <row r="96" spans="2:8" ht="17.45" customHeight="1" x14ac:dyDescent="0.3">
      <c r="B96" s="29">
        <v>22120014</v>
      </c>
      <c r="C96" s="29">
        <v>0</v>
      </c>
      <c r="D96" s="29">
        <v>0</v>
      </c>
      <c r="E96" s="29">
        <v>0</v>
      </c>
      <c r="F96" s="9">
        <f t="shared" si="4"/>
        <v>0</v>
      </c>
      <c r="G96" s="2">
        <v>135</v>
      </c>
      <c r="H96" s="9">
        <f t="shared" si="6"/>
        <v>100</v>
      </c>
    </row>
    <row r="97" spans="2:8" ht="17.45" customHeight="1" x14ac:dyDescent="0.3">
      <c r="B97" s="29">
        <v>22120015</v>
      </c>
      <c r="C97" s="29">
        <v>0</v>
      </c>
      <c r="D97" s="29">
        <v>0</v>
      </c>
      <c r="E97" s="29">
        <v>0</v>
      </c>
      <c r="F97" s="9">
        <f t="shared" si="4"/>
        <v>0</v>
      </c>
      <c r="G97" s="2">
        <v>135</v>
      </c>
      <c r="H97" s="9">
        <f t="shared" si="6"/>
        <v>100</v>
      </c>
    </row>
    <row r="98" spans="2:8" ht="17.45" customHeight="1" x14ac:dyDescent="0.3">
      <c r="B98" s="29">
        <v>22120016</v>
      </c>
      <c r="C98" s="29">
        <v>0</v>
      </c>
      <c r="D98" s="29">
        <v>0</v>
      </c>
      <c r="E98" s="29">
        <v>0</v>
      </c>
      <c r="F98" s="9">
        <f t="shared" si="4"/>
        <v>0</v>
      </c>
      <c r="G98" s="2">
        <v>135</v>
      </c>
      <c r="H98" s="9">
        <f t="shared" si="6"/>
        <v>100</v>
      </c>
    </row>
    <row r="99" spans="2:8" ht="17.45" customHeight="1" x14ac:dyDescent="0.3">
      <c r="B99" s="29">
        <v>22120017</v>
      </c>
      <c r="C99" s="29">
        <v>0</v>
      </c>
      <c r="D99" s="29">
        <v>0</v>
      </c>
      <c r="E99" s="29">
        <v>0</v>
      </c>
      <c r="F99" s="9">
        <f t="shared" si="4"/>
        <v>0</v>
      </c>
      <c r="G99" s="2">
        <v>135</v>
      </c>
      <c r="H99" s="9">
        <f t="shared" si="6"/>
        <v>100</v>
      </c>
    </row>
    <row r="100" spans="2:8" ht="17.45" customHeight="1" x14ac:dyDescent="0.3">
      <c r="B100" s="29">
        <v>22120019</v>
      </c>
      <c r="C100" s="29">
        <v>0</v>
      </c>
      <c r="D100" s="29">
        <v>0</v>
      </c>
      <c r="E100" s="29">
        <v>0</v>
      </c>
      <c r="F100" s="9">
        <f t="shared" si="4"/>
        <v>0</v>
      </c>
      <c r="G100" s="2">
        <v>135</v>
      </c>
      <c r="H100" s="9">
        <f t="shared" si="6"/>
        <v>100</v>
      </c>
    </row>
    <row r="101" spans="2:8" ht="17.45" customHeight="1" x14ac:dyDescent="0.3">
      <c r="B101" s="29">
        <v>22120020</v>
      </c>
      <c r="C101" s="29">
        <v>0</v>
      </c>
      <c r="D101" s="29">
        <v>0</v>
      </c>
      <c r="E101" s="29">
        <v>0</v>
      </c>
      <c r="F101" s="9">
        <f t="shared" ref="F101:F124" si="7">AVERAGE(C101:E101)</f>
        <v>0</v>
      </c>
      <c r="G101" s="2">
        <v>135</v>
      </c>
      <c r="H101" s="9">
        <f t="shared" si="6"/>
        <v>100</v>
      </c>
    </row>
    <row r="102" spans="2:8" ht="17.45" customHeight="1" x14ac:dyDescent="0.3">
      <c r="B102" s="29">
        <v>22120023</v>
      </c>
      <c r="C102" s="29">
        <v>0</v>
      </c>
      <c r="D102" s="29">
        <v>0</v>
      </c>
      <c r="E102" s="29">
        <v>0</v>
      </c>
      <c r="F102" s="9">
        <f t="shared" si="7"/>
        <v>0</v>
      </c>
      <c r="G102" s="2">
        <v>135</v>
      </c>
      <c r="H102" s="9">
        <f t="shared" si="6"/>
        <v>100</v>
      </c>
    </row>
    <row r="103" spans="2:8" ht="17.45" customHeight="1" x14ac:dyDescent="0.3">
      <c r="B103" s="29">
        <v>22120024</v>
      </c>
      <c r="C103" s="29">
        <v>0</v>
      </c>
      <c r="D103" s="29">
        <v>0</v>
      </c>
      <c r="E103" s="29">
        <v>0</v>
      </c>
      <c r="F103" s="9">
        <f t="shared" si="7"/>
        <v>0</v>
      </c>
      <c r="G103" s="2">
        <v>135</v>
      </c>
      <c r="H103" s="9">
        <f t="shared" si="6"/>
        <v>100</v>
      </c>
    </row>
    <row r="104" spans="2:8" ht="17.45" customHeight="1" x14ac:dyDescent="0.3">
      <c r="B104" s="29">
        <v>22120027</v>
      </c>
      <c r="C104" s="29">
        <v>0</v>
      </c>
      <c r="D104" s="29">
        <v>0</v>
      </c>
      <c r="E104" s="29">
        <v>0</v>
      </c>
      <c r="F104" s="9">
        <f t="shared" si="7"/>
        <v>0</v>
      </c>
      <c r="G104" s="2">
        <v>135</v>
      </c>
      <c r="H104" s="9">
        <f t="shared" si="6"/>
        <v>100</v>
      </c>
    </row>
    <row r="105" spans="2:8" ht="17.45" customHeight="1" x14ac:dyDescent="0.3">
      <c r="B105" s="29">
        <v>22120029</v>
      </c>
      <c r="C105" s="29">
        <v>0</v>
      </c>
      <c r="D105" s="29">
        <v>0</v>
      </c>
      <c r="E105" s="29">
        <v>0</v>
      </c>
      <c r="F105" s="9">
        <f t="shared" si="7"/>
        <v>0</v>
      </c>
      <c r="G105" s="2">
        <v>135</v>
      </c>
      <c r="H105" s="9">
        <f t="shared" si="6"/>
        <v>100</v>
      </c>
    </row>
    <row r="106" spans="2:8" ht="17.45" customHeight="1" x14ac:dyDescent="0.3">
      <c r="B106" s="29">
        <v>22120030</v>
      </c>
      <c r="C106" s="29">
        <v>0</v>
      </c>
      <c r="D106" s="29">
        <v>0</v>
      </c>
      <c r="E106" s="29">
        <v>0</v>
      </c>
      <c r="F106" s="9">
        <f t="shared" si="7"/>
        <v>0</v>
      </c>
      <c r="G106" s="2">
        <v>135</v>
      </c>
      <c r="H106" s="9">
        <f t="shared" si="6"/>
        <v>100</v>
      </c>
    </row>
    <row r="107" spans="2:8" x14ac:dyDescent="0.3">
      <c r="B107" s="29">
        <v>22120036</v>
      </c>
      <c r="C107" s="29">
        <v>0</v>
      </c>
      <c r="D107" s="29">
        <v>0</v>
      </c>
      <c r="E107" s="29">
        <v>0</v>
      </c>
      <c r="F107" s="9">
        <f t="shared" si="7"/>
        <v>0</v>
      </c>
      <c r="G107" s="2">
        <v>135</v>
      </c>
      <c r="H107" s="9">
        <f t="shared" si="6"/>
        <v>100</v>
      </c>
    </row>
    <row r="108" spans="2:8" ht="17.45" customHeight="1" x14ac:dyDescent="0.3">
      <c r="B108" s="29">
        <v>22120037</v>
      </c>
      <c r="C108" s="29">
        <v>0</v>
      </c>
      <c r="D108" s="29">
        <v>0</v>
      </c>
      <c r="E108" s="29">
        <v>0</v>
      </c>
      <c r="F108" s="9">
        <f t="shared" si="7"/>
        <v>0</v>
      </c>
      <c r="G108" s="2">
        <v>135</v>
      </c>
      <c r="H108" s="9">
        <f t="shared" si="6"/>
        <v>100</v>
      </c>
    </row>
    <row r="109" spans="2:8" ht="17.45" customHeight="1" x14ac:dyDescent="0.3">
      <c r="B109" s="29">
        <v>22120040</v>
      </c>
      <c r="C109" s="29">
        <v>0</v>
      </c>
      <c r="D109" s="29">
        <v>0</v>
      </c>
      <c r="E109" s="29">
        <v>0</v>
      </c>
      <c r="F109" s="9">
        <f t="shared" si="7"/>
        <v>0</v>
      </c>
      <c r="G109" s="2">
        <v>135</v>
      </c>
      <c r="H109" s="9">
        <f t="shared" si="6"/>
        <v>100</v>
      </c>
    </row>
    <row r="110" spans="2:8" ht="17.45" customHeight="1" x14ac:dyDescent="0.3">
      <c r="B110" s="29">
        <v>22120044</v>
      </c>
      <c r="C110" s="29">
        <v>0</v>
      </c>
      <c r="D110" s="29">
        <v>0</v>
      </c>
      <c r="E110" s="29">
        <v>0</v>
      </c>
      <c r="F110" s="9">
        <f t="shared" si="7"/>
        <v>0</v>
      </c>
      <c r="G110" s="2">
        <v>135</v>
      </c>
      <c r="H110" s="9">
        <f t="shared" si="6"/>
        <v>100</v>
      </c>
    </row>
    <row r="111" spans="2:8" ht="17.45" customHeight="1" x14ac:dyDescent="0.3">
      <c r="B111" s="29">
        <v>22120047</v>
      </c>
      <c r="C111" s="29">
        <v>0</v>
      </c>
      <c r="D111" s="29">
        <v>0</v>
      </c>
      <c r="E111" s="29">
        <v>0</v>
      </c>
      <c r="F111" s="9">
        <f t="shared" si="7"/>
        <v>0</v>
      </c>
      <c r="G111" s="2">
        <v>135</v>
      </c>
      <c r="H111" s="9">
        <f t="shared" si="6"/>
        <v>100</v>
      </c>
    </row>
    <row r="112" spans="2:8" x14ac:dyDescent="0.3">
      <c r="B112" s="29">
        <v>22120050</v>
      </c>
      <c r="C112" s="29">
        <v>0</v>
      </c>
      <c r="D112" s="29">
        <v>0</v>
      </c>
      <c r="E112" s="29">
        <v>0</v>
      </c>
      <c r="F112" s="9">
        <f t="shared" si="7"/>
        <v>0</v>
      </c>
      <c r="G112" s="2">
        <v>135</v>
      </c>
      <c r="H112" s="9">
        <f t="shared" si="6"/>
        <v>100</v>
      </c>
    </row>
    <row r="113" spans="2:8" x14ac:dyDescent="0.3">
      <c r="B113" s="29">
        <v>22120054</v>
      </c>
      <c r="C113" s="29">
        <v>0</v>
      </c>
      <c r="D113" s="29">
        <v>0</v>
      </c>
      <c r="E113" s="29">
        <v>0</v>
      </c>
      <c r="F113" s="9">
        <f t="shared" si="7"/>
        <v>0</v>
      </c>
      <c r="G113" s="2">
        <v>135</v>
      </c>
      <c r="H113" s="9">
        <f t="shared" si="6"/>
        <v>100</v>
      </c>
    </row>
    <row r="114" spans="2:8" x14ac:dyDescent="0.3">
      <c r="B114" s="29">
        <v>22120055</v>
      </c>
      <c r="C114" s="29">
        <v>0</v>
      </c>
      <c r="D114" s="29">
        <v>0</v>
      </c>
      <c r="E114" s="29">
        <v>0</v>
      </c>
      <c r="F114" s="9">
        <f t="shared" si="7"/>
        <v>0</v>
      </c>
      <c r="G114" s="2">
        <v>135</v>
      </c>
      <c r="H114" s="9">
        <f t="shared" si="6"/>
        <v>100</v>
      </c>
    </row>
    <row r="115" spans="2:8" x14ac:dyDescent="0.3">
      <c r="B115" s="29">
        <v>22120056</v>
      </c>
      <c r="C115" s="29">
        <v>0</v>
      </c>
      <c r="D115" s="29">
        <v>0</v>
      </c>
      <c r="E115" s="29">
        <v>0</v>
      </c>
      <c r="F115" s="9">
        <f t="shared" si="7"/>
        <v>0</v>
      </c>
      <c r="G115" s="2">
        <v>135</v>
      </c>
      <c r="H115" s="9">
        <f t="shared" si="6"/>
        <v>100</v>
      </c>
    </row>
    <row r="116" spans="2:8" x14ac:dyDescent="0.3">
      <c r="B116" s="29">
        <v>22120060</v>
      </c>
      <c r="C116" s="29">
        <v>0</v>
      </c>
      <c r="D116" s="29">
        <v>0</v>
      </c>
      <c r="E116" s="29">
        <v>0</v>
      </c>
      <c r="F116" s="9">
        <f t="shared" si="7"/>
        <v>0</v>
      </c>
      <c r="G116" s="2">
        <v>135</v>
      </c>
      <c r="H116" s="9">
        <f t="shared" si="6"/>
        <v>100</v>
      </c>
    </row>
    <row r="117" spans="2:8" x14ac:dyDescent="0.3">
      <c r="B117" s="29">
        <v>22120063</v>
      </c>
      <c r="C117" s="29">
        <v>0</v>
      </c>
      <c r="D117" s="29">
        <v>0</v>
      </c>
      <c r="E117" s="29">
        <v>0</v>
      </c>
      <c r="F117" s="9">
        <f t="shared" si="7"/>
        <v>0</v>
      </c>
      <c r="G117" s="2">
        <v>135</v>
      </c>
      <c r="H117" s="9">
        <f t="shared" si="6"/>
        <v>100</v>
      </c>
    </row>
    <row r="118" spans="2:8" x14ac:dyDescent="0.3">
      <c r="B118" s="29">
        <v>22120065</v>
      </c>
      <c r="C118" s="29">
        <v>0</v>
      </c>
      <c r="D118" s="29">
        <v>0</v>
      </c>
      <c r="E118" s="29">
        <v>0</v>
      </c>
      <c r="F118" s="9">
        <f t="shared" si="7"/>
        <v>0</v>
      </c>
      <c r="G118" s="2">
        <v>135</v>
      </c>
      <c r="H118" s="9">
        <f t="shared" si="6"/>
        <v>100</v>
      </c>
    </row>
    <row r="119" spans="2:8" x14ac:dyDescent="0.3">
      <c r="B119" s="29">
        <v>22120066</v>
      </c>
      <c r="C119" s="29">
        <v>0</v>
      </c>
      <c r="D119" s="29">
        <v>0</v>
      </c>
      <c r="E119" s="29">
        <v>0</v>
      </c>
      <c r="F119" s="9">
        <f t="shared" si="7"/>
        <v>0</v>
      </c>
      <c r="G119" s="2">
        <v>135</v>
      </c>
      <c r="H119" s="9">
        <f t="shared" si="6"/>
        <v>100</v>
      </c>
    </row>
    <row r="120" spans="2:8" x14ac:dyDescent="0.3">
      <c r="B120" s="29">
        <v>22120069</v>
      </c>
      <c r="C120" s="29">
        <v>0</v>
      </c>
      <c r="D120" s="29">
        <v>0</v>
      </c>
      <c r="E120" s="29">
        <v>0</v>
      </c>
      <c r="F120" s="9">
        <f t="shared" si="7"/>
        <v>0</v>
      </c>
      <c r="G120" s="2">
        <v>135</v>
      </c>
      <c r="H120" s="9">
        <f t="shared" si="6"/>
        <v>100</v>
      </c>
    </row>
    <row r="121" spans="2:8" x14ac:dyDescent="0.3">
      <c r="B121" s="29">
        <v>22120070</v>
      </c>
      <c r="C121" s="29">
        <v>0</v>
      </c>
      <c r="D121" s="29">
        <v>0</v>
      </c>
      <c r="E121" s="29">
        <v>0</v>
      </c>
      <c r="F121" s="9">
        <f t="shared" si="7"/>
        <v>0</v>
      </c>
      <c r="G121" s="2">
        <v>135</v>
      </c>
      <c r="H121" s="9">
        <f t="shared" si="6"/>
        <v>100</v>
      </c>
    </row>
    <row r="122" spans="2:8" x14ac:dyDescent="0.3">
      <c r="B122" s="29">
        <v>22120072</v>
      </c>
      <c r="C122" s="29">
        <v>0</v>
      </c>
      <c r="D122" s="29">
        <v>0</v>
      </c>
      <c r="E122" s="29">
        <v>0</v>
      </c>
      <c r="F122" s="9">
        <f t="shared" si="7"/>
        <v>0</v>
      </c>
      <c r="G122" s="2">
        <v>135</v>
      </c>
      <c r="H122" s="9">
        <f t="shared" si="6"/>
        <v>100</v>
      </c>
    </row>
    <row r="123" spans="2:8" x14ac:dyDescent="0.3">
      <c r="B123" s="29">
        <v>22120073</v>
      </c>
      <c r="C123" s="29">
        <v>0</v>
      </c>
      <c r="D123" s="29">
        <v>0</v>
      </c>
      <c r="E123" s="29">
        <v>0</v>
      </c>
      <c r="F123" s="9">
        <f t="shared" si="7"/>
        <v>0</v>
      </c>
      <c r="G123" s="2">
        <v>135</v>
      </c>
      <c r="H123" s="9">
        <f t="shared" si="6"/>
        <v>100</v>
      </c>
    </row>
    <row r="124" spans="2:8" x14ac:dyDescent="0.3">
      <c r="B124" s="29">
        <v>22120076</v>
      </c>
      <c r="C124" s="29">
        <v>0</v>
      </c>
      <c r="D124" s="29">
        <v>0</v>
      </c>
      <c r="E124" s="29">
        <v>0</v>
      </c>
      <c r="F124" s="9">
        <f t="shared" si="7"/>
        <v>0</v>
      </c>
      <c r="G124" s="2">
        <v>135</v>
      </c>
      <c r="H124" s="9">
        <f t="shared" si="6"/>
        <v>100</v>
      </c>
    </row>
    <row r="125" spans="2:8" x14ac:dyDescent="0.3">
      <c r="B125" s="29">
        <v>22120083</v>
      </c>
      <c r="C125" s="29">
        <v>0</v>
      </c>
      <c r="D125" s="29">
        <v>0</v>
      </c>
      <c r="E125" s="29">
        <v>0</v>
      </c>
      <c r="F125" s="9">
        <f t="shared" ref="F125:F132" si="8">AVERAGE(C125:E125)</f>
        <v>0</v>
      </c>
      <c r="G125" s="2">
        <v>135</v>
      </c>
      <c r="H125" s="9">
        <f t="shared" si="6"/>
        <v>100</v>
      </c>
    </row>
    <row r="126" spans="2:8" x14ac:dyDescent="0.3">
      <c r="B126" s="29">
        <v>22120085</v>
      </c>
      <c r="C126" s="29">
        <v>0</v>
      </c>
      <c r="D126" s="29">
        <v>0</v>
      </c>
      <c r="E126" s="29">
        <v>0</v>
      </c>
      <c r="F126" s="9">
        <f t="shared" si="8"/>
        <v>0</v>
      </c>
      <c r="G126" s="2">
        <v>135</v>
      </c>
      <c r="H126" s="9">
        <f t="shared" si="6"/>
        <v>100</v>
      </c>
    </row>
    <row r="127" spans="2:8" x14ac:dyDescent="0.3">
      <c r="B127" s="29">
        <v>22120089</v>
      </c>
      <c r="C127" s="29">
        <v>0</v>
      </c>
      <c r="D127" s="29">
        <v>0</v>
      </c>
      <c r="E127" s="29">
        <v>0</v>
      </c>
      <c r="F127" s="9">
        <f t="shared" si="8"/>
        <v>0</v>
      </c>
      <c r="G127" s="2">
        <v>135</v>
      </c>
      <c r="H127" s="9">
        <f t="shared" si="6"/>
        <v>100</v>
      </c>
    </row>
    <row r="128" spans="2:8" x14ac:dyDescent="0.3">
      <c r="B128" s="29">
        <v>22120096</v>
      </c>
      <c r="C128" s="29">
        <v>0</v>
      </c>
      <c r="D128" s="29">
        <v>0</v>
      </c>
      <c r="E128" s="29">
        <v>0</v>
      </c>
      <c r="F128" s="9">
        <f t="shared" si="8"/>
        <v>0</v>
      </c>
      <c r="G128" s="2">
        <v>135</v>
      </c>
      <c r="H128" s="9">
        <f t="shared" si="6"/>
        <v>100</v>
      </c>
    </row>
    <row r="129" spans="2:8" x14ac:dyDescent="0.3">
      <c r="B129" s="29">
        <v>22120112</v>
      </c>
      <c r="C129" s="29">
        <v>0</v>
      </c>
      <c r="D129" s="29">
        <v>0</v>
      </c>
      <c r="E129" s="29">
        <v>0</v>
      </c>
      <c r="F129" s="9">
        <f t="shared" si="8"/>
        <v>0</v>
      </c>
      <c r="G129" s="2">
        <v>135</v>
      </c>
      <c r="H129" s="9">
        <f t="shared" si="6"/>
        <v>100</v>
      </c>
    </row>
    <row r="130" spans="2:8" x14ac:dyDescent="0.3">
      <c r="B130" s="29">
        <v>22120115</v>
      </c>
      <c r="C130" s="29">
        <v>0</v>
      </c>
      <c r="D130" s="29">
        <v>0</v>
      </c>
      <c r="E130" s="29">
        <v>0</v>
      </c>
      <c r="F130" s="9">
        <f t="shared" si="8"/>
        <v>0</v>
      </c>
      <c r="G130" s="2">
        <v>135</v>
      </c>
      <c r="H130" s="9">
        <f t="shared" si="6"/>
        <v>100</v>
      </c>
    </row>
    <row r="131" spans="2:8" x14ac:dyDescent="0.3">
      <c r="B131" s="29">
        <v>22120116</v>
      </c>
      <c r="C131" s="29">
        <v>0</v>
      </c>
      <c r="D131" s="29">
        <v>0</v>
      </c>
      <c r="E131" s="29">
        <v>0</v>
      </c>
      <c r="F131" s="9">
        <f t="shared" si="8"/>
        <v>0</v>
      </c>
      <c r="G131" s="2">
        <v>135</v>
      </c>
      <c r="H131" s="9">
        <f t="shared" si="6"/>
        <v>100</v>
      </c>
    </row>
    <row r="132" spans="2:8" x14ac:dyDescent="0.3">
      <c r="B132" s="29">
        <v>22120120</v>
      </c>
      <c r="C132" s="29">
        <v>0</v>
      </c>
      <c r="D132" s="29">
        <v>0</v>
      </c>
      <c r="E132" s="29">
        <v>0</v>
      </c>
      <c r="F132" s="9">
        <f t="shared" si="8"/>
        <v>0</v>
      </c>
      <c r="G132" s="2">
        <v>135</v>
      </c>
      <c r="H132" s="9">
        <f t="shared" si="6"/>
        <v>100</v>
      </c>
    </row>
    <row r="133" spans="2:8" x14ac:dyDescent="0.3">
      <c r="B133" s="29">
        <v>22120124</v>
      </c>
      <c r="C133" s="29">
        <v>0</v>
      </c>
      <c r="D133" s="29">
        <v>0</v>
      </c>
      <c r="E133" s="29">
        <v>0</v>
      </c>
      <c r="F133" s="9">
        <f t="shared" ref="F133:F139" si="9">AVERAGE(C133:E133)</f>
        <v>0</v>
      </c>
      <c r="G133" s="2">
        <v>135</v>
      </c>
      <c r="H133" s="9">
        <f t="shared" si="6"/>
        <v>100</v>
      </c>
    </row>
    <row r="134" spans="2:8" x14ac:dyDescent="0.3">
      <c r="B134" s="29">
        <v>22120126</v>
      </c>
      <c r="C134" s="29">
        <v>0</v>
      </c>
      <c r="D134" s="29">
        <v>0</v>
      </c>
      <c r="E134" s="29">
        <v>0</v>
      </c>
      <c r="F134" s="9">
        <f t="shared" si="9"/>
        <v>0</v>
      </c>
      <c r="G134" s="2">
        <v>135</v>
      </c>
      <c r="H134" s="9">
        <f t="shared" si="6"/>
        <v>100</v>
      </c>
    </row>
    <row r="135" spans="2:8" x14ac:dyDescent="0.3">
      <c r="B135" s="29">
        <v>22120127</v>
      </c>
      <c r="C135" s="29">
        <v>0</v>
      </c>
      <c r="D135" s="29">
        <v>0</v>
      </c>
      <c r="E135" s="29">
        <v>0</v>
      </c>
      <c r="F135" s="9">
        <f t="shared" si="9"/>
        <v>0</v>
      </c>
      <c r="G135" s="2">
        <v>135</v>
      </c>
      <c r="H135" s="9">
        <f t="shared" si="6"/>
        <v>100</v>
      </c>
    </row>
    <row r="136" spans="2:8" x14ac:dyDescent="0.3">
      <c r="B136" s="29">
        <v>22120129</v>
      </c>
      <c r="C136" s="29">
        <v>0</v>
      </c>
      <c r="D136" s="29">
        <v>0</v>
      </c>
      <c r="E136" s="29">
        <v>0</v>
      </c>
      <c r="F136" s="9">
        <f t="shared" si="9"/>
        <v>0</v>
      </c>
      <c r="G136" s="2">
        <v>135</v>
      </c>
      <c r="H136" s="9">
        <f t="shared" si="6"/>
        <v>100</v>
      </c>
    </row>
    <row r="137" spans="2:8" x14ac:dyDescent="0.3">
      <c r="B137" s="29">
        <v>22120133</v>
      </c>
      <c r="C137" s="29">
        <v>0</v>
      </c>
      <c r="D137" s="29">
        <v>0</v>
      </c>
      <c r="E137" s="29">
        <v>0</v>
      </c>
      <c r="F137" s="9">
        <f t="shared" si="9"/>
        <v>0</v>
      </c>
      <c r="G137" s="2">
        <v>135</v>
      </c>
      <c r="H137" s="9">
        <f t="shared" si="6"/>
        <v>100</v>
      </c>
    </row>
    <row r="138" spans="2:8" x14ac:dyDescent="0.3">
      <c r="B138" s="29">
        <v>22120133</v>
      </c>
      <c r="C138" s="29">
        <v>0</v>
      </c>
      <c r="D138" s="29">
        <v>0</v>
      </c>
      <c r="E138" s="29">
        <v>0</v>
      </c>
      <c r="F138" s="9">
        <f t="shared" si="9"/>
        <v>0</v>
      </c>
      <c r="G138" s="2">
        <v>135</v>
      </c>
      <c r="H138" s="9">
        <f t="shared" si="6"/>
        <v>100</v>
      </c>
    </row>
    <row r="139" spans="2:8" x14ac:dyDescent="0.3">
      <c r="B139" s="29">
        <v>22120134</v>
      </c>
      <c r="C139" s="29">
        <v>0</v>
      </c>
      <c r="D139" s="29">
        <v>0</v>
      </c>
      <c r="E139" s="29">
        <v>0</v>
      </c>
      <c r="F139" s="9">
        <f t="shared" si="9"/>
        <v>0</v>
      </c>
      <c r="G139" s="2">
        <v>135</v>
      </c>
      <c r="H139" s="9">
        <f t="shared" si="6"/>
        <v>100</v>
      </c>
    </row>
  </sheetData>
  <sortState xmlns:xlrd2="http://schemas.microsoft.com/office/spreadsheetml/2017/richdata2" ref="B5:G124">
    <sortCondition descending="1" ref="F5:F124"/>
  </sortState>
  <mergeCells count="1">
    <mergeCell ref="B1:S2"/>
  </mergeCells>
  <phoneticPr fontId="7" type="noConversion"/>
  <pageMargins left="1" right="1" top="1" bottom="1" header="0.5" footer="0.5"/>
  <pageSetup paperSize="9"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A91C-B924-476D-901E-8BC69CD1D4A0}">
  <sheetPr>
    <pageSetUpPr fitToPage="1"/>
  </sheetPr>
  <dimension ref="B1:P139"/>
  <sheetViews>
    <sheetView showGridLines="0" zoomScale="85" zoomScaleNormal="85" workbookViewId="0">
      <selection activeCell="A3" sqref="A1:A1048576"/>
    </sheetView>
  </sheetViews>
  <sheetFormatPr defaultRowHeight="16.5" x14ac:dyDescent="0.3"/>
  <cols>
    <col min="2" max="2" width="10.75" bestFit="1" customWidth="1"/>
  </cols>
  <sheetData>
    <row r="1" spans="2:16" x14ac:dyDescent="0.3">
      <c r="B1" s="34" t="s">
        <v>38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6" x14ac:dyDescent="0.3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4" spans="2:16" ht="17.25" thickBot="1" x14ac:dyDescent="0.35">
      <c r="B4" s="18" t="s">
        <v>11</v>
      </c>
      <c r="C4" s="18" t="s">
        <v>10</v>
      </c>
      <c r="D4" s="23" t="s">
        <v>12</v>
      </c>
      <c r="E4" s="3" t="s">
        <v>8</v>
      </c>
      <c r="N4" s="12" t="s">
        <v>7</v>
      </c>
      <c r="O4" s="11" t="s">
        <v>6</v>
      </c>
      <c r="P4" s="10" t="s">
        <v>5</v>
      </c>
    </row>
    <row r="5" spans="2:16" ht="17.45" customHeight="1" x14ac:dyDescent="0.3">
      <c r="B5" s="29">
        <v>22120001</v>
      </c>
      <c r="C5" s="29">
        <v>92.5</v>
      </c>
      <c r="D5" s="2">
        <v>1</v>
      </c>
      <c r="E5" s="9">
        <f>D5/82*100</f>
        <v>1.2195121951219512</v>
      </c>
      <c r="N5" s="28">
        <v>100</v>
      </c>
      <c r="O5" s="6">
        <f t="shared" ref="O5:O45" si="0">FREQUENCY($C$5:$C$139,N5:N44)</f>
        <v>0</v>
      </c>
      <c r="P5" s="5">
        <f>O5</f>
        <v>0</v>
      </c>
    </row>
    <row r="6" spans="2:16" x14ac:dyDescent="0.3">
      <c r="B6" s="29">
        <v>22120010</v>
      </c>
      <c r="C6" s="29">
        <v>92.5</v>
      </c>
      <c r="D6" s="2">
        <v>1</v>
      </c>
      <c r="E6" s="9">
        <f t="shared" ref="E6:E69" si="1">D6/82*100</f>
        <v>1.2195121951219512</v>
      </c>
      <c r="N6" s="8">
        <v>97.5</v>
      </c>
      <c r="O6" s="6">
        <f t="shared" si="0"/>
        <v>0</v>
      </c>
      <c r="P6" s="5">
        <f>P5+O6</f>
        <v>0</v>
      </c>
    </row>
    <row r="7" spans="2:16" x14ac:dyDescent="0.3">
      <c r="B7" s="29">
        <v>22120064</v>
      </c>
      <c r="C7" s="29">
        <v>90</v>
      </c>
      <c r="D7" s="2">
        <v>3</v>
      </c>
      <c r="E7" s="9">
        <f t="shared" si="1"/>
        <v>3.6585365853658534</v>
      </c>
      <c r="N7" s="8">
        <v>95</v>
      </c>
      <c r="O7" s="6">
        <f t="shared" si="0"/>
        <v>0</v>
      </c>
      <c r="P7" s="5">
        <f>P6+O7</f>
        <v>0</v>
      </c>
    </row>
    <row r="8" spans="2:16" x14ac:dyDescent="0.3">
      <c r="B8" s="29">
        <v>22120086</v>
      </c>
      <c r="C8" s="29">
        <v>90</v>
      </c>
      <c r="D8" s="2">
        <v>3</v>
      </c>
      <c r="E8" s="9">
        <f t="shared" si="1"/>
        <v>3.6585365853658534</v>
      </c>
      <c r="N8" s="7">
        <v>92.5</v>
      </c>
      <c r="O8" s="6">
        <f t="shared" si="0"/>
        <v>2</v>
      </c>
      <c r="P8" s="5">
        <f t="shared" ref="P8:P45" si="2">P7+O8</f>
        <v>2</v>
      </c>
    </row>
    <row r="9" spans="2:16" x14ac:dyDescent="0.3">
      <c r="B9" s="29">
        <v>22120104</v>
      </c>
      <c r="C9" s="29">
        <v>90</v>
      </c>
      <c r="D9" s="2">
        <v>3</v>
      </c>
      <c r="E9" s="9">
        <f t="shared" si="1"/>
        <v>3.6585365853658534</v>
      </c>
      <c r="N9" s="8">
        <v>90</v>
      </c>
      <c r="O9" s="6">
        <f t="shared" si="0"/>
        <v>3</v>
      </c>
      <c r="P9" s="5">
        <f t="shared" si="2"/>
        <v>5</v>
      </c>
    </row>
    <row r="10" spans="2:16" x14ac:dyDescent="0.3">
      <c r="B10" s="29">
        <v>22120005</v>
      </c>
      <c r="C10" s="29">
        <v>87.5</v>
      </c>
      <c r="D10" s="2">
        <v>6</v>
      </c>
      <c r="E10" s="9">
        <f t="shared" si="1"/>
        <v>7.3170731707317067</v>
      </c>
      <c r="N10" s="8">
        <v>87.5</v>
      </c>
      <c r="O10" s="6">
        <f t="shared" si="0"/>
        <v>4</v>
      </c>
      <c r="P10" s="5">
        <f t="shared" si="2"/>
        <v>9</v>
      </c>
    </row>
    <row r="11" spans="2:16" ht="17.45" customHeight="1" x14ac:dyDescent="0.3">
      <c r="B11" s="29">
        <v>22120009</v>
      </c>
      <c r="C11" s="29">
        <v>87.5</v>
      </c>
      <c r="D11" s="2">
        <v>6</v>
      </c>
      <c r="E11" s="9">
        <f t="shared" si="1"/>
        <v>7.3170731707317067</v>
      </c>
      <c r="N11" s="7">
        <v>85</v>
      </c>
      <c r="O11" s="6">
        <f t="shared" si="0"/>
        <v>1</v>
      </c>
      <c r="P11" s="5">
        <f t="shared" si="2"/>
        <v>10</v>
      </c>
    </row>
    <row r="12" spans="2:16" x14ac:dyDescent="0.3">
      <c r="B12" s="29">
        <v>22120038</v>
      </c>
      <c r="C12" s="29">
        <v>87.5</v>
      </c>
      <c r="D12" s="2">
        <v>6</v>
      </c>
      <c r="E12" s="9">
        <f t="shared" si="1"/>
        <v>7.3170731707317067</v>
      </c>
      <c r="N12" s="8">
        <v>82.5</v>
      </c>
      <c r="O12" s="6">
        <f t="shared" si="0"/>
        <v>4</v>
      </c>
      <c r="P12" s="5">
        <f t="shared" si="2"/>
        <v>14</v>
      </c>
    </row>
    <row r="13" spans="2:16" ht="17.45" customHeight="1" x14ac:dyDescent="0.3">
      <c r="B13" s="29">
        <v>22120094</v>
      </c>
      <c r="C13" s="29">
        <v>87.5</v>
      </c>
      <c r="D13" s="2">
        <v>6</v>
      </c>
      <c r="E13" s="9">
        <f t="shared" si="1"/>
        <v>7.3170731707317067</v>
      </c>
      <c r="N13" s="8">
        <v>80</v>
      </c>
      <c r="O13" s="6">
        <f t="shared" si="0"/>
        <v>3</v>
      </c>
      <c r="P13" s="5">
        <f t="shared" si="2"/>
        <v>17</v>
      </c>
    </row>
    <row r="14" spans="2:16" ht="17.45" customHeight="1" x14ac:dyDescent="0.3">
      <c r="B14" s="29">
        <v>22120106</v>
      </c>
      <c r="C14" s="29">
        <v>85</v>
      </c>
      <c r="D14" s="2">
        <v>10</v>
      </c>
      <c r="E14" s="9">
        <f t="shared" si="1"/>
        <v>12.195121951219512</v>
      </c>
      <c r="N14" s="7">
        <v>77.5</v>
      </c>
      <c r="O14" s="6">
        <f t="shared" si="0"/>
        <v>6</v>
      </c>
      <c r="P14" s="5">
        <f t="shared" si="2"/>
        <v>23</v>
      </c>
    </row>
    <row r="15" spans="2:16" x14ac:dyDescent="0.3">
      <c r="B15" s="29">
        <v>22120042</v>
      </c>
      <c r="C15" s="29">
        <v>82.5</v>
      </c>
      <c r="D15" s="2">
        <v>11</v>
      </c>
      <c r="E15" s="9">
        <f t="shared" si="1"/>
        <v>13.414634146341465</v>
      </c>
      <c r="N15" s="8">
        <v>75</v>
      </c>
      <c r="O15" s="6">
        <f t="shared" si="0"/>
        <v>3</v>
      </c>
      <c r="P15" s="5">
        <f t="shared" si="2"/>
        <v>26</v>
      </c>
    </row>
    <row r="16" spans="2:16" x14ac:dyDescent="0.3">
      <c r="B16" s="29">
        <v>22120061</v>
      </c>
      <c r="C16" s="29">
        <v>82.5</v>
      </c>
      <c r="D16" s="2">
        <v>11</v>
      </c>
      <c r="E16" s="9">
        <f t="shared" si="1"/>
        <v>13.414634146341465</v>
      </c>
      <c r="N16" s="8">
        <v>72.5</v>
      </c>
      <c r="O16" s="6">
        <f t="shared" si="0"/>
        <v>2</v>
      </c>
      <c r="P16" s="5">
        <f t="shared" si="2"/>
        <v>28</v>
      </c>
    </row>
    <row r="17" spans="2:16" x14ac:dyDescent="0.3">
      <c r="B17" s="29">
        <v>22120111</v>
      </c>
      <c r="C17" s="29">
        <v>82.5</v>
      </c>
      <c r="D17" s="2">
        <v>11</v>
      </c>
      <c r="E17" s="9">
        <f t="shared" si="1"/>
        <v>13.414634146341465</v>
      </c>
      <c r="N17" s="7">
        <v>70</v>
      </c>
      <c r="O17" s="6">
        <f t="shared" si="0"/>
        <v>3</v>
      </c>
      <c r="P17" s="5">
        <f t="shared" si="2"/>
        <v>31</v>
      </c>
    </row>
    <row r="18" spans="2:16" x14ac:dyDescent="0.3">
      <c r="B18" s="29">
        <v>22120119</v>
      </c>
      <c r="C18" s="29">
        <v>82.5</v>
      </c>
      <c r="D18" s="2">
        <v>11</v>
      </c>
      <c r="E18" s="9">
        <f t="shared" si="1"/>
        <v>13.414634146341465</v>
      </c>
      <c r="N18" s="8">
        <v>67.5</v>
      </c>
      <c r="O18" s="6">
        <f t="shared" si="0"/>
        <v>3</v>
      </c>
      <c r="P18" s="5">
        <f t="shared" si="2"/>
        <v>34</v>
      </c>
    </row>
    <row r="19" spans="2:16" ht="17.45" customHeight="1" x14ac:dyDescent="0.3">
      <c r="B19" s="29">
        <v>22120018</v>
      </c>
      <c r="C19" s="29">
        <v>80</v>
      </c>
      <c r="D19" s="2">
        <v>15</v>
      </c>
      <c r="E19" s="9">
        <f t="shared" si="1"/>
        <v>18.292682926829269</v>
      </c>
      <c r="N19" s="8">
        <v>65</v>
      </c>
      <c r="O19" s="6">
        <f t="shared" si="0"/>
        <v>4</v>
      </c>
      <c r="P19" s="5">
        <f t="shared" si="2"/>
        <v>38</v>
      </c>
    </row>
    <row r="20" spans="2:16" ht="17.45" customHeight="1" x14ac:dyDescent="0.3">
      <c r="B20" s="29">
        <v>22120087</v>
      </c>
      <c r="C20" s="29">
        <v>80</v>
      </c>
      <c r="D20" s="2">
        <v>15</v>
      </c>
      <c r="E20" s="9">
        <f t="shared" si="1"/>
        <v>18.292682926829269</v>
      </c>
      <c r="N20" s="7">
        <v>62.5</v>
      </c>
      <c r="O20" s="6">
        <f t="shared" si="0"/>
        <v>3</v>
      </c>
      <c r="P20" s="5">
        <f t="shared" si="2"/>
        <v>41</v>
      </c>
    </row>
    <row r="21" spans="2:16" x14ac:dyDescent="0.3">
      <c r="B21" s="29">
        <v>22120108</v>
      </c>
      <c r="C21" s="29">
        <v>80</v>
      </c>
      <c r="D21" s="2">
        <v>15</v>
      </c>
      <c r="E21" s="9">
        <f t="shared" si="1"/>
        <v>18.292682926829269</v>
      </c>
      <c r="N21" s="8">
        <v>60</v>
      </c>
      <c r="O21" s="6">
        <f t="shared" si="0"/>
        <v>2</v>
      </c>
      <c r="P21" s="5">
        <f t="shared" si="2"/>
        <v>43</v>
      </c>
    </row>
    <row r="22" spans="2:16" x14ac:dyDescent="0.3">
      <c r="B22" s="29">
        <v>22120035</v>
      </c>
      <c r="C22" s="29">
        <v>77.5</v>
      </c>
      <c r="D22" s="2">
        <v>18</v>
      </c>
      <c r="E22" s="9">
        <f t="shared" si="1"/>
        <v>21.951219512195124</v>
      </c>
      <c r="N22" s="8">
        <v>57.5</v>
      </c>
      <c r="O22" s="6">
        <f t="shared" si="0"/>
        <v>7</v>
      </c>
      <c r="P22" s="5">
        <f t="shared" si="2"/>
        <v>50</v>
      </c>
    </row>
    <row r="23" spans="2:16" x14ac:dyDescent="0.3">
      <c r="B23" s="29">
        <v>22120043</v>
      </c>
      <c r="C23" s="29">
        <v>77.5</v>
      </c>
      <c r="D23" s="2">
        <v>18</v>
      </c>
      <c r="E23" s="9">
        <f t="shared" si="1"/>
        <v>21.951219512195124</v>
      </c>
      <c r="N23" s="7">
        <v>55</v>
      </c>
      <c r="O23" s="6">
        <f t="shared" si="0"/>
        <v>5</v>
      </c>
      <c r="P23" s="5">
        <f t="shared" si="2"/>
        <v>55</v>
      </c>
    </row>
    <row r="24" spans="2:16" x14ac:dyDescent="0.3">
      <c r="B24" s="29">
        <v>22120062</v>
      </c>
      <c r="C24" s="29">
        <v>77.5</v>
      </c>
      <c r="D24" s="2">
        <v>18</v>
      </c>
      <c r="E24" s="9">
        <f t="shared" si="1"/>
        <v>21.951219512195124</v>
      </c>
      <c r="N24" s="8">
        <v>52.5</v>
      </c>
      <c r="O24" s="6">
        <f t="shared" si="0"/>
        <v>3</v>
      </c>
      <c r="P24" s="5">
        <f t="shared" si="2"/>
        <v>58</v>
      </c>
    </row>
    <row r="25" spans="2:16" x14ac:dyDescent="0.3">
      <c r="B25" s="29">
        <v>22120100</v>
      </c>
      <c r="C25" s="29">
        <v>77.5</v>
      </c>
      <c r="D25" s="2">
        <v>18</v>
      </c>
      <c r="E25" s="9">
        <f t="shared" si="1"/>
        <v>21.951219512195124</v>
      </c>
      <c r="N25" s="8">
        <v>50</v>
      </c>
      <c r="O25" s="6">
        <f t="shared" si="0"/>
        <v>1</v>
      </c>
      <c r="P25" s="5">
        <f t="shared" si="2"/>
        <v>59</v>
      </c>
    </row>
    <row r="26" spans="2:16" x14ac:dyDescent="0.3">
      <c r="B26" s="29">
        <v>22120109</v>
      </c>
      <c r="C26" s="29">
        <v>77.5</v>
      </c>
      <c r="D26" s="2">
        <v>18</v>
      </c>
      <c r="E26" s="9">
        <f t="shared" si="1"/>
        <v>21.951219512195124</v>
      </c>
      <c r="N26" s="7">
        <v>47.5</v>
      </c>
      <c r="O26" s="6">
        <f t="shared" si="0"/>
        <v>2</v>
      </c>
      <c r="P26" s="5">
        <f t="shared" si="2"/>
        <v>61</v>
      </c>
    </row>
    <row r="27" spans="2:16" x14ac:dyDescent="0.3">
      <c r="B27" s="29">
        <v>22120114</v>
      </c>
      <c r="C27" s="29">
        <v>77.5</v>
      </c>
      <c r="D27" s="2">
        <v>18</v>
      </c>
      <c r="E27" s="9">
        <f t="shared" si="1"/>
        <v>21.951219512195124</v>
      </c>
      <c r="N27" s="8">
        <v>45</v>
      </c>
      <c r="O27" s="6">
        <f t="shared" si="0"/>
        <v>5</v>
      </c>
      <c r="P27" s="5">
        <f t="shared" si="2"/>
        <v>66</v>
      </c>
    </row>
    <row r="28" spans="2:16" x14ac:dyDescent="0.3">
      <c r="B28" s="29">
        <v>22120068</v>
      </c>
      <c r="C28" s="29">
        <v>75</v>
      </c>
      <c r="D28" s="2">
        <v>24</v>
      </c>
      <c r="E28" s="9">
        <f t="shared" si="1"/>
        <v>29.268292682926827</v>
      </c>
      <c r="N28" s="8">
        <v>42.5</v>
      </c>
      <c r="O28" s="6">
        <f t="shared" si="0"/>
        <v>4</v>
      </c>
      <c r="P28" s="5">
        <f t="shared" si="2"/>
        <v>70</v>
      </c>
    </row>
    <row r="29" spans="2:16" ht="17.45" customHeight="1" x14ac:dyDescent="0.3">
      <c r="B29" s="29">
        <v>22120098</v>
      </c>
      <c r="C29" s="29">
        <v>75</v>
      </c>
      <c r="D29" s="2">
        <v>24</v>
      </c>
      <c r="E29" s="9">
        <f t="shared" si="1"/>
        <v>29.268292682926827</v>
      </c>
      <c r="N29" s="7">
        <v>40</v>
      </c>
      <c r="O29" s="6">
        <f t="shared" si="0"/>
        <v>3</v>
      </c>
      <c r="P29" s="5">
        <f t="shared" si="2"/>
        <v>73</v>
      </c>
    </row>
    <row r="30" spans="2:16" x14ac:dyDescent="0.3">
      <c r="B30" s="29">
        <v>22120125</v>
      </c>
      <c r="C30" s="29">
        <v>75</v>
      </c>
      <c r="D30" s="2">
        <v>24</v>
      </c>
      <c r="E30" s="9">
        <f t="shared" si="1"/>
        <v>29.268292682926827</v>
      </c>
      <c r="N30" s="8">
        <v>37.5</v>
      </c>
      <c r="O30" s="6">
        <f t="shared" si="0"/>
        <v>3</v>
      </c>
      <c r="P30" s="5">
        <f t="shared" si="2"/>
        <v>76</v>
      </c>
    </row>
    <row r="31" spans="2:16" x14ac:dyDescent="0.3">
      <c r="B31" s="29">
        <v>22120002</v>
      </c>
      <c r="C31" s="29">
        <v>72.5</v>
      </c>
      <c r="D31" s="2">
        <v>27</v>
      </c>
      <c r="E31" s="9">
        <f t="shared" si="1"/>
        <v>32.926829268292686</v>
      </c>
      <c r="N31" s="8">
        <v>35</v>
      </c>
      <c r="O31" s="6">
        <f t="shared" si="0"/>
        <v>0</v>
      </c>
      <c r="P31" s="5">
        <f t="shared" si="2"/>
        <v>76</v>
      </c>
    </row>
    <row r="32" spans="2:16" ht="17.45" customHeight="1" x14ac:dyDescent="0.3">
      <c r="B32" s="29">
        <v>22120052</v>
      </c>
      <c r="C32" s="29">
        <v>72.5</v>
      </c>
      <c r="D32" s="2">
        <v>27</v>
      </c>
      <c r="E32" s="9">
        <f t="shared" si="1"/>
        <v>32.926829268292686</v>
      </c>
      <c r="N32" s="7">
        <v>32.5</v>
      </c>
      <c r="O32" s="6">
        <f t="shared" si="0"/>
        <v>2</v>
      </c>
      <c r="P32" s="5">
        <f t="shared" si="2"/>
        <v>78</v>
      </c>
    </row>
    <row r="33" spans="2:16" ht="17.45" customHeight="1" x14ac:dyDescent="0.3">
      <c r="B33" s="29">
        <v>22120041</v>
      </c>
      <c r="C33" s="29">
        <v>70</v>
      </c>
      <c r="D33" s="2">
        <v>29</v>
      </c>
      <c r="E33" s="9">
        <f t="shared" si="1"/>
        <v>35.365853658536587</v>
      </c>
      <c r="N33" s="8">
        <v>30</v>
      </c>
      <c r="O33" s="6">
        <f t="shared" si="0"/>
        <v>2</v>
      </c>
      <c r="P33" s="5">
        <f t="shared" si="2"/>
        <v>80</v>
      </c>
    </row>
    <row r="34" spans="2:16" x14ac:dyDescent="0.3">
      <c r="B34" s="29">
        <v>22120077</v>
      </c>
      <c r="C34" s="29">
        <v>70</v>
      </c>
      <c r="D34" s="2">
        <v>29</v>
      </c>
      <c r="E34" s="9">
        <f t="shared" si="1"/>
        <v>35.365853658536587</v>
      </c>
      <c r="N34" s="8">
        <v>27.5</v>
      </c>
      <c r="O34" s="6">
        <f t="shared" si="0"/>
        <v>0</v>
      </c>
      <c r="P34" s="5">
        <f t="shared" si="2"/>
        <v>80</v>
      </c>
    </row>
    <row r="35" spans="2:16" ht="17.45" customHeight="1" x14ac:dyDescent="0.3">
      <c r="B35" s="29">
        <v>22120084</v>
      </c>
      <c r="C35" s="29">
        <v>70</v>
      </c>
      <c r="D35" s="2">
        <v>29</v>
      </c>
      <c r="E35" s="9">
        <f t="shared" si="1"/>
        <v>35.365853658536587</v>
      </c>
      <c r="N35" s="7">
        <v>25</v>
      </c>
      <c r="O35" s="6">
        <f t="shared" si="0"/>
        <v>0</v>
      </c>
      <c r="P35" s="5">
        <f t="shared" si="2"/>
        <v>80</v>
      </c>
    </row>
    <row r="36" spans="2:16" x14ac:dyDescent="0.3">
      <c r="B36" s="29">
        <v>22120032</v>
      </c>
      <c r="C36" s="29">
        <v>67.5</v>
      </c>
      <c r="D36" s="2">
        <v>32</v>
      </c>
      <c r="E36" s="9">
        <f t="shared" si="1"/>
        <v>39.024390243902438</v>
      </c>
      <c r="N36" s="8">
        <v>22.5</v>
      </c>
      <c r="O36" s="6">
        <f t="shared" si="0"/>
        <v>0</v>
      </c>
      <c r="P36" s="5">
        <f t="shared" si="2"/>
        <v>80</v>
      </c>
    </row>
    <row r="37" spans="2:16" x14ac:dyDescent="0.3">
      <c r="B37" s="29">
        <v>22120039</v>
      </c>
      <c r="C37" s="29">
        <v>67.5</v>
      </c>
      <c r="D37" s="2">
        <v>32</v>
      </c>
      <c r="E37" s="9">
        <f t="shared" si="1"/>
        <v>39.024390243902438</v>
      </c>
      <c r="N37" s="8">
        <v>20</v>
      </c>
      <c r="O37" s="6">
        <f t="shared" si="0"/>
        <v>1</v>
      </c>
      <c r="P37" s="5">
        <f t="shared" si="2"/>
        <v>81</v>
      </c>
    </row>
    <row r="38" spans="2:16" ht="17.45" customHeight="1" x14ac:dyDescent="0.3">
      <c r="B38" s="29">
        <v>22120092</v>
      </c>
      <c r="C38" s="29">
        <v>67.5</v>
      </c>
      <c r="D38" s="2">
        <v>32</v>
      </c>
      <c r="E38" s="9">
        <f t="shared" si="1"/>
        <v>39.024390243902438</v>
      </c>
      <c r="N38" s="7">
        <v>17.5</v>
      </c>
      <c r="O38" s="6">
        <f t="shared" si="0"/>
        <v>0</v>
      </c>
      <c r="P38" s="5">
        <f t="shared" si="2"/>
        <v>81</v>
      </c>
    </row>
    <row r="39" spans="2:16" ht="17.45" customHeight="1" x14ac:dyDescent="0.3">
      <c r="B39" s="29">
        <v>22120011</v>
      </c>
      <c r="C39" s="29">
        <v>65</v>
      </c>
      <c r="D39" s="2">
        <v>35</v>
      </c>
      <c r="E39" s="9">
        <f t="shared" si="1"/>
        <v>42.68292682926829</v>
      </c>
      <c r="N39" s="8">
        <v>15</v>
      </c>
      <c r="O39" s="6">
        <f t="shared" si="0"/>
        <v>0</v>
      </c>
      <c r="P39" s="5">
        <f t="shared" si="2"/>
        <v>81</v>
      </c>
    </row>
    <row r="40" spans="2:16" x14ac:dyDescent="0.3">
      <c r="B40" s="29">
        <v>22120026</v>
      </c>
      <c r="C40" s="29">
        <v>65</v>
      </c>
      <c r="D40" s="2">
        <v>35</v>
      </c>
      <c r="E40" s="9">
        <f t="shared" si="1"/>
        <v>42.68292682926829</v>
      </c>
      <c r="N40" s="8">
        <v>12.5</v>
      </c>
      <c r="O40" s="6">
        <f t="shared" si="0"/>
        <v>0</v>
      </c>
      <c r="P40" s="5">
        <f t="shared" si="2"/>
        <v>81</v>
      </c>
    </row>
    <row r="41" spans="2:16" ht="17.45" customHeight="1" x14ac:dyDescent="0.3">
      <c r="B41" s="29">
        <v>22120071</v>
      </c>
      <c r="C41" s="29">
        <v>65</v>
      </c>
      <c r="D41" s="2">
        <v>35</v>
      </c>
      <c r="E41" s="9">
        <f t="shared" si="1"/>
        <v>42.68292682926829</v>
      </c>
      <c r="N41" s="7">
        <v>10</v>
      </c>
      <c r="O41" s="6">
        <f t="shared" si="0"/>
        <v>0</v>
      </c>
      <c r="P41" s="5">
        <f t="shared" si="2"/>
        <v>81</v>
      </c>
    </row>
    <row r="42" spans="2:16" x14ac:dyDescent="0.3">
      <c r="B42" s="29">
        <v>22120075</v>
      </c>
      <c r="C42" s="29">
        <v>65</v>
      </c>
      <c r="D42" s="2">
        <v>35</v>
      </c>
      <c r="E42" s="9">
        <f t="shared" si="1"/>
        <v>42.68292682926829</v>
      </c>
      <c r="N42" s="8">
        <v>7.5</v>
      </c>
      <c r="O42" s="6">
        <f t="shared" si="0"/>
        <v>0</v>
      </c>
      <c r="P42" s="5">
        <f t="shared" si="2"/>
        <v>81</v>
      </c>
    </row>
    <row r="43" spans="2:16" x14ac:dyDescent="0.3">
      <c r="B43" s="29">
        <v>22120031</v>
      </c>
      <c r="C43" s="29">
        <v>62.5</v>
      </c>
      <c r="D43" s="2">
        <v>39</v>
      </c>
      <c r="E43" s="9">
        <f t="shared" si="1"/>
        <v>47.560975609756099</v>
      </c>
      <c r="N43" s="8">
        <v>5</v>
      </c>
      <c r="O43" s="6">
        <f t="shared" si="0"/>
        <v>0</v>
      </c>
      <c r="P43" s="5">
        <f t="shared" si="2"/>
        <v>81</v>
      </c>
    </row>
    <row r="44" spans="2:16" ht="17.45" customHeight="1" x14ac:dyDescent="0.3">
      <c r="B44" s="29">
        <v>22120058</v>
      </c>
      <c r="C44" s="29">
        <v>62.5</v>
      </c>
      <c r="D44" s="2">
        <v>39</v>
      </c>
      <c r="E44" s="9">
        <f t="shared" si="1"/>
        <v>47.560975609756099</v>
      </c>
      <c r="N44" s="7">
        <v>2.5</v>
      </c>
      <c r="O44" s="6">
        <f t="shared" si="0"/>
        <v>0</v>
      </c>
      <c r="P44" s="5">
        <f t="shared" si="2"/>
        <v>81</v>
      </c>
    </row>
    <row r="45" spans="2:16" x14ac:dyDescent="0.3">
      <c r="B45" s="29">
        <v>22120122</v>
      </c>
      <c r="C45" s="29">
        <v>62.5</v>
      </c>
      <c r="D45" s="2">
        <v>39</v>
      </c>
      <c r="E45" s="9">
        <f t="shared" si="1"/>
        <v>47.560975609756099</v>
      </c>
      <c r="N45" s="8">
        <v>0</v>
      </c>
      <c r="O45" s="6">
        <f t="shared" si="0"/>
        <v>54</v>
      </c>
      <c r="P45" s="5">
        <f t="shared" si="2"/>
        <v>135</v>
      </c>
    </row>
    <row r="46" spans="2:16" ht="17.45" customHeight="1" x14ac:dyDescent="0.3">
      <c r="B46" s="29">
        <v>22120088</v>
      </c>
      <c r="C46" s="29">
        <v>60</v>
      </c>
      <c r="D46" s="2">
        <v>42</v>
      </c>
      <c r="E46" s="9">
        <f t="shared" si="1"/>
        <v>51.219512195121951</v>
      </c>
    </row>
    <row r="47" spans="2:16" x14ac:dyDescent="0.3">
      <c r="B47" s="29">
        <v>22120113</v>
      </c>
      <c r="C47" s="29">
        <v>60</v>
      </c>
      <c r="D47" s="2">
        <v>42</v>
      </c>
      <c r="E47" s="9">
        <f t="shared" si="1"/>
        <v>51.219512195121951</v>
      </c>
      <c r="N47" s="3" t="s">
        <v>4</v>
      </c>
      <c r="O47" s="16">
        <v>135</v>
      </c>
      <c r="P47" s="1" t="s">
        <v>3</v>
      </c>
    </row>
    <row r="48" spans="2:16" x14ac:dyDescent="0.3">
      <c r="B48" s="29">
        <v>22120013</v>
      </c>
      <c r="C48" s="29">
        <v>57.5</v>
      </c>
      <c r="D48" s="2">
        <v>44</v>
      </c>
      <c r="E48" s="9">
        <f t="shared" si="1"/>
        <v>53.658536585365859</v>
      </c>
      <c r="N48" s="3" t="s">
        <v>2</v>
      </c>
      <c r="O48" s="20">
        <v>62.1</v>
      </c>
      <c r="P48" s="1" t="s">
        <v>0</v>
      </c>
    </row>
    <row r="49" spans="2:16" ht="17.45" customHeight="1" x14ac:dyDescent="0.3">
      <c r="B49" s="29">
        <v>22120034</v>
      </c>
      <c r="C49" s="29">
        <v>57.5</v>
      </c>
      <c r="D49" s="2">
        <v>44</v>
      </c>
      <c r="E49" s="9">
        <f t="shared" si="1"/>
        <v>53.658536585365859</v>
      </c>
      <c r="N49" s="3" t="s">
        <v>1</v>
      </c>
      <c r="O49" s="32">
        <v>92.5</v>
      </c>
      <c r="P49" s="1" t="s">
        <v>0</v>
      </c>
    </row>
    <row r="50" spans="2:16" ht="17.45" customHeight="1" x14ac:dyDescent="0.3">
      <c r="B50" s="29">
        <v>22120049</v>
      </c>
      <c r="C50" s="29">
        <v>57.5</v>
      </c>
      <c r="D50" s="2">
        <v>44</v>
      </c>
      <c r="E50" s="9">
        <f t="shared" si="1"/>
        <v>53.658536585365859</v>
      </c>
    </row>
    <row r="51" spans="2:16" x14ac:dyDescent="0.3">
      <c r="B51" s="29">
        <v>22120051</v>
      </c>
      <c r="C51" s="29">
        <v>57.5</v>
      </c>
      <c r="D51" s="2">
        <v>44</v>
      </c>
      <c r="E51" s="9">
        <f t="shared" si="1"/>
        <v>53.658536585365859</v>
      </c>
    </row>
    <row r="52" spans="2:16" x14ac:dyDescent="0.3">
      <c r="B52" s="29">
        <v>22120053</v>
      </c>
      <c r="C52" s="29">
        <v>57.5</v>
      </c>
      <c r="D52" s="2">
        <v>44</v>
      </c>
      <c r="E52" s="9">
        <f t="shared" si="1"/>
        <v>53.658536585365859</v>
      </c>
    </row>
    <row r="53" spans="2:16" ht="17.45" customHeight="1" x14ac:dyDescent="0.3">
      <c r="B53" s="29">
        <v>22120103</v>
      </c>
      <c r="C53" s="29">
        <v>57.5</v>
      </c>
      <c r="D53" s="2">
        <v>44</v>
      </c>
      <c r="E53" s="9">
        <f t="shared" si="1"/>
        <v>53.658536585365859</v>
      </c>
    </row>
    <row r="54" spans="2:16" ht="17.45" customHeight="1" x14ac:dyDescent="0.3">
      <c r="B54" s="29">
        <v>22120121</v>
      </c>
      <c r="C54" s="29">
        <v>57.5</v>
      </c>
      <c r="D54" s="2">
        <v>44</v>
      </c>
      <c r="E54" s="9">
        <f t="shared" si="1"/>
        <v>53.658536585365859</v>
      </c>
    </row>
    <row r="55" spans="2:16" x14ac:dyDescent="0.3">
      <c r="B55" s="29">
        <v>22120048</v>
      </c>
      <c r="C55" s="29">
        <v>55</v>
      </c>
      <c r="D55" s="2">
        <v>51</v>
      </c>
      <c r="E55" s="9">
        <f t="shared" si="1"/>
        <v>62.195121951219512</v>
      </c>
    </row>
    <row r="56" spans="2:16" x14ac:dyDescent="0.3">
      <c r="B56" s="29">
        <v>22120059</v>
      </c>
      <c r="C56" s="29">
        <v>55</v>
      </c>
      <c r="D56" s="2">
        <v>51</v>
      </c>
      <c r="E56" s="9">
        <f t="shared" si="1"/>
        <v>62.195121951219512</v>
      </c>
    </row>
    <row r="57" spans="2:16" ht="17.45" customHeight="1" x14ac:dyDescent="0.3">
      <c r="B57" s="29">
        <v>22120079</v>
      </c>
      <c r="C57" s="29">
        <v>55</v>
      </c>
      <c r="D57" s="2">
        <v>51</v>
      </c>
      <c r="E57" s="9">
        <f t="shared" si="1"/>
        <v>62.195121951219512</v>
      </c>
    </row>
    <row r="58" spans="2:16" ht="17.45" customHeight="1" x14ac:dyDescent="0.3">
      <c r="B58" s="29">
        <v>22120130</v>
      </c>
      <c r="C58" s="29">
        <v>55</v>
      </c>
      <c r="D58" s="2">
        <v>51</v>
      </c>
      <c r="E58" s="9">
        <f t="shared" si="1"/>
        <v>62.195121951219512</v>
      </c>
    </row>
    <row r="59" spans="2:16" ht="17.45" customHeight="1" x14ac:dyDescent="0.3">
      <c r="B59" s="29">
        <v>22120135</v>
      </c>
      <c r="C59" s="29">
        <v>55</v>
      </c>
      <c r="D59" s="2">
        <v>51</v>
      </c>
      <c r="E59" s="9">
        <f t="shared" si="1"/>
        <v>62.195121951219512</v>
      </c>
    </row>
    <row r="60" spans="2:16" x14ac:dyDescent="0.3">
      <c r="B60" s="29">
        <v>22120022</v>
      </c>
      <c r="C60" s="29">
        <v>52.5</v>
      </c>
      <c r="D60" s="2">
        <v>56</v>
      </c>
      <c r="E60" s="9">
        <f t="shared" si="1"/>
        <v>68.292682926829272</v>
      </c>
    </row>
    <row r="61" spans="2:16" ht="17.45" customHeight="1" x14ac:dyDescent="0.3">
      <c r="B61" s="29">
        <v>22120102</v>
      </c>
      <c r="C61" s="29">
        <v>52.5</v>
      </c>
      <c r="D61" s="2">
        <v>56</v>
      </c>
      <c r="E61" s="9">
        <f t="shared" si="1"/>
        <v>68.292682926829272</v>
      </c>
    </row>
    <row r="62" spans="2:16" ht="17.45" customHeight="1" x14ac:dyDescent="0.3">
      <c r="B62" s="29">
        <v>22120131</v>
      </c>
      <c r="C62" s="29">
        <v>52.5</v>
      </c>
      <c r="D62" s="2">
        <v>56</v>
      </c>
      <c r="E62" s="9">
        <f t="shared" si="1"/>
        <v>68.292682926829272</v>
      </c>
    </row>
    <row r="63" spans="2:16" x14ac:dyDescent="0.3">
      <c r="B63" s="29">
        <v>22120045</v>
      </c>
      <c r="C63" s="29">
        <v>50</v>
      </c>
      <c r="D63" s="2">
        <v>59</v>
      </c>
      <c r="E63" s="9">
        <f t="shared" si="1"/>
        <v>71.951219512195124</v>
      </c>
    </row>
    <row r="64" spans="2:16" ht="17.45" customHeight="1" x14ac:dyDescent="0.3">
      <c r="B64" s="29">
        <v>22120082</v>
      </c>
      <c r="C64" s="29">
        <v>47.5</v>
      </c>
      <c r="D64" s="2">
        <v>60</v>
      </c>
      <c r="E64" s="9">
        <f t="shared" si="1"/>
        <v>73.170731707317074</v>
      </c>
    </row>
    <row r="65" spans="2:5" x14ac:dyDescent="0.3">
      <c r="B65" s="29">
        <v>22120101</v>
      </c>
      <c r="C65" s="29">
        <v>47.5</v>
      </c>
      <c r="D65" s="2">
        <v>60</v>
      </c>
      <c r="E65" s="9">
        <f t="shared" si="1"/>
        <v>73.170731707317074</v>
      </c>
    </row>
    <row r="66" spans="2:5" ht="17.45" customHeight="1" x14ac:dyDescent="0.3">
      <c r="B66" s="29">
        <v>22120057</v>
      </c>
      <c r="C66" s="29">
        <v>45</v>
      </c>
      <c r="D66" s="2">
        <v>62</v>
      </c>
      <c r="E66" s="9">
        <f t="shared" si="1"/>
        <v>75.609756097560975</v>
      </c>
    </row>
    <row r="67" spans="2:5" x14ac:dyDescent="0.3">
      <c r="B67" s="29">
        <v>22120093</v>
      </c>
      <c r="C67" s="29">
        <v>45</v>
      </c>
      <c r="D67" s="2">
        <v>62</v>
      </c>
      <c r="E67" s="9">
        <f t="shared" si="1"/>
        <v>75.609756097560975</v>
      </c>
    </row>
    <row r="68" spans="2:5" x14ac:dyDescent="0.3">
      <c r="B68" s="29">
        <v>22120099</v>
      </c>
      <c r="C68" s="29">
        <v>45</v>
      </c>
      <c r="D68" s="2">
        <v>62</v>
      </c>
      <c r="E68" s="9">
        <f t="shared" si="1"/>
        <v>75.609756097560975</v>
      </c>
    </row>
    <row r="69" spans="2:5" ht="17.45" customHeight="1" x14ac:dyDescent="0.3">
      <c r="B69" s="29">
        <v>22120117</v>
      </c>
      <c r="C69" s="29">
        <v>45</v>
      </c>
      <c r="D69" s="2">
        <v>62</v>
      </c>
      <c r="E69" s="9">
        <f t="shared" si="1"/>
        <v>75.609756097560975</v>
      </c>
    </row>
    <row r="70" spans="2:5" x14ac:dyDescent="0.3">
      <c r="B70" s="29">
        <v>22120118</v>
      </c>
      <c r="C70" s="29">
        <v>45</v>
      </c>
      <c r="D70" s="2">
        <v>62</v>
      </c>
      <c r="E70" s="9">
        <f t="shared" ref="E70:E85" si="3">D70/82*100</f>
        <v>75.609756097560975</v>
      </c>
    </row>
    <row r="71" spans="2:5" x14ac:dyDescent="0.3">
      <c r="B71" s="29">
        <v>22120033</v>
      </c>
      <c r="C71" s="29">
        <v>42.5</v>
      </c>
      <c r="D71" s="2">
        <v>67</v>
      </c>
      <c r="E71" s="9">
        <f t="shared" si="3"/>
        <v>81.707317073170728</v>
      </c>
    </row>
    <row r="72" spans="2:5" x14ac:dyDescent="0.3">
      <c r="B72" s="29">
        <v>22120080</v>
      </c>
      <c r="C72" s="29">
        <v>42.5</v>
      </c>
      <c r="D72" s="2">
        <v>67</v>
      </c>
      <c r="E72" s="9">
        <f t="shared" si="3"/>
        <v>81.707317073170728</v>
      </c>
    </row>
    <row r="73" spans="2:5" x14ac:dyDescent="0.3">
      <c r="B73" s="29">
        <v>22120081</v>
      </c>
      <c r="C73" s="29">
        <v>42.5</v>
      </c>
      <c r="D73" s="2">
        <v>67</v>
      </c>
      <c r="E73" s="9">
        <f t="shared" si="3"/>
        <v>81.707317073170728</v>
      </c>
    </row>
    <row r="74" spans="2:5" x14ac:dyDescent="0.3">
      <c r="B74" s="29">
        <v>22120091</v>
      </c>
      <c r="C74" s="29">
        <v>42.5</v>
      </c>
      <c r="D74" s="2">
        <v>67</v>
      </c>
      <c r="E74" s="9">
        <f t="shared" si="3"/>
        <v>81.707317073170728</v>
      </c>
    </row>
    <row r="75" spans="2:5" x14ac:dyDescent="0.3">
      <c r="B75" s="29">
        <v>22120006</v>
      </c>
      <c r="C75" s="29">
        <v>40</v>
      </c>
      <c r="D75" s="2">
        <v>71</v>
      </c>
      <c r="E75" s="9">
        <f t="shared" si="3"/>
        <v>86.58536585365853</v>
      </c>
    </row>
    <row r="76" spans="2:5" x14ac:dyDescent="0.3">
      <c r="B76" s="29">
        <v>22120078</v>
      </c>
      <c r="C76" s="29">
        <v>40</v>
      </c>
      <c r="D76" s="2">
        <v>71</v>
      </c>
      <c r="E76" s="9">
        <f t="shared" si="3"/>
        <v>86.58536585365853</v>
      </c>
    </row>
    <row r="77" spans="2:5" x14ac:dyDescent="0.3">
      <c r="B77" s="29">
        <v>22120110</v>
      </c>
      <c r="C77" s="29">
        <v>40</v>
      </c>
      <c r="D77" s="2">
        <v>71</v>
      </c>
      <c r="E77" s="9">
        <f t="shared" si="3"/>
        <v>86.58536585365853</v>
      </c>
    </row>
    <row r="78" spans="2:5" x14ac:dyDescent="0.3">
      <c r="B78" s="29">
        <v>22120021</v>
      </c>
      <c r="C78" s="29">
        <v>37.5</v>
      </c>
      <c r="D78" s="2">
        <v>74</v>
      </c>
      <c r="E78" s="9">
        <f t="shared" si="3"/>
        <v>90.243902439024396</v>
      </c>
    </row>
    <row r="79" spans="2:5" x14ac:dyDescent="0.3">
      <c r="B79" s="29">
        <v>22120097</v>
      </c>
      <c r="C79" s="29">
        <v>37.5</v>
      </c>
      <c r="D79" s="2">
        <v>74</v>
      </c>
      <c r="E79" s="9">
        <f t="shared" si="3"/>
        <v>90.243902439024396</v>
      </c>
    </row>
    <row r="80" spans="2:5" x14ac:dyDescent="0.3">
      <c r="B80" s="29">
        <v>22120123</v>
      </c>
      <c r="C80" s="29">
        <v>37.5</v>
      </c>
      <c r="D80" s="2">
        <v>74</v>
      </c>
      <c r="E80" s="9">
        <f t="shared" si="3"/>
        <v>90.243902439024396</v>
      </c>
    </row>
    <row r="81" spans="2:5" x14ac:dyDescent="0.3">
      <c r="B81" s="29">
        <v>22120025</v>
      </c>
      <c r="C81" s="29">
        <v>32.5</v>
      </c>
      <c r="D81" s="2">
        <v>74</v>
      </c>
      <c r="E81" s="9">
        <f t="shared" si="3"/>
        <v>90.243902439024396</v>
      </c>
    </row>
    <row r="82" spans="2:5" x14ac:dyDescent="0.3">
      <c r="B82" s="29">
        <v>22120107</v>
      </c>
      <c r="C82" s="29">
        <v>32.5</v>
      </c>
      <c r="D82" s="2">
        <v>74</v>
      </c>
      <c r="E82" s="9">
        <f t="shared" si="3"/>
        <v>90.243902439024396</v>
      </c>
    </row>
    <row r="83" spans="2:5" x14ac:dyDescent="0.3">
      <c r="B83" s="29">
        <v>22120028</v>
      </c>
      <c r="C83" s="29">
        <v>30</v>
      </c>
      <c r="D83" s="2">
        <v>79</v>
      </c>
      <c r="E83" s="9">
        <f t="shared" si="3"/>
        <v>96.341463414634148</v>
      </c>
    </row>
    <row r="84" spans="2:5" x14ac:dyDescent="0.3">
      <c r="B84" s="29">
        <v>22120067</v>
      </c>
      <c r="C84" s="29">
        <v>30</v>
      </c>
      <c r="D84" s="2">
        <v>79</v>
      </c>
      <c r="E84" s="9">
        <f t="shared" si="3"/>
        <v>96.341463414634148</v>
      </c>
    </row>
    <row r="85" spans="2:5" x14ac:dyDescent="0.3">
      <c r="B85" s="29">
        <v>22120105</v>
      </c>
      <c r="C85" s="29">
        <v>20</v>
      </c>
      <c r="D85" s="2">
        <v>81</v>
      </c>
      <c r="E85" s="9">
        <f t="shared" si="3"/>
        <v>98.780487804878049</v>
      </c>
    </row>
    <row r="86" spans="2:5" x14ac:dyDescent="0.3">
      <c r="B86" s="29">
        <v>22120003</v>
      </c>
      <c r="C86" s="29">
        <v>0</v>
      </c>
      <c r="D86" s="2">
        <v>135</v>
      </c>
      <c r="E86" s="9">
        <f>D86/135*100</f>
        <v>100</v>
      </c>
    </row>
    <row r="87" spans="2:5" x14ac:dyDescent="0.3">
      <c r="B87" s="29">
        <v>22120004</v>
      </c>
      <c r="C87" s="29">
        <v>0</v>
      </c>
      <c r="D87" s="2">
        <v>135</v>
      </c>
      <c r="E87" s="9">
        <f t="shared" ref="E87:E139" si="4">D87/135*100</f>
        <v>100</v>
      </c>
    </row>
    <row r="88" spans="2:5" x14ac:dyDescent="0.3">
      <c r="B88" s="29">
        <v>22120007</v>
      </c>
      <c r="C88" s="29">
        <v>0</v>
      </c>
      <c r="D88" s="2">
        <v>135</v>
      </c>
      <c r="E88" s="9">
        <f t="shared" si="4"/>
        <v>100</v>
      </c>
    </row>
    <row r="89" spans="2:5" x14ac:dyDescent="0.3">
      <c r="B89" s="29">
        <v>22120008</v>
      </c>
      <c r="C89" s="29">
        <v>0</v>
      </c>
      <c r="D89" s="2">
        <v>135</v>
      </c>
      <c r="E89" s="9">
        <f t="shared" si="4"/>
        <v>100</v>
      </c>
    </row>
    <row r="90" spans="2:5" x14ac:dyDescent="0.3">
      <c r="B90" s="29">
        <v>22120012</v>
      </c>
      <c r="C90" s="29">
        <v>0</v>
      </c>
      <c r="D90" s="2">
        <v>135</v>
      </c>
      <c r="E90" s="9">
        <f t="shared" si="4"/>
        <v>100</v>
      </c>
    </row>
    <row r="91" spans="2:5" x14ac:dyDescent="0.3">
      <c r="B91" s="29">
        <v>22120014</v>
      </c>
      <c r="C91" s="29">
        <v>0</v>
      </c>
      <c r="D91" s="2">
        <v>135</v>
      </c>
      <c r="E91" s="9">
        <f t="shared" si="4"/>
        <v>100</v>
      </c>
    </row>
    <row r="92" spans="2:5" x14ac:dyDescent="0.3">
      <c r="B92" s="29">
        <v>22120015</v>
      </c>
      <c r="C92" s="29">
        <v>0</v>
      </c>
      <c r="D92" s="2">
        <v>135</v>
      </c>
      <c r="E92" s="9">
        <f t="shared" si="4"/>
        <v>100</v>
      </c>
    </row>
    <row r="93" spans="2:5" x14ac:dyDescent="0.3">
      <c r="B93" s="29">
        <v>22120016</v>
      </c>
      <c r="C93" s="29">
        <v>0</v>
      </c>
      <c r="D93" s="2">
        <v>135</v>
      </c>
      <c r="E93" s="9">
        <f t="shared" si="4"/>
        <v>100</v>
      </c>
    </row>
    <row r="94" spans="2:5" x14ac:dyDescent="0.3">
      <c r="B94" s="29">
        <v>22120017</v>
      </c>
      <c r="C94" s="29">
        <v>0</v>
      </c>
      <c r="D94" s="2">
        <v>135</v>
      </c>
      <c r="E94" s="9">
        <f t="shared" si="4"/>
        <v>100</v>
      </c>
    </row>
    <row r="95" spans="2:5" x14ac:dyDescent="0.3">
      <c r="B95" s="29">
        <v>22120019</v>
      </c>
      <c r="C95" s="29">
        <v>0</v>
      </c>
      <c r="D95" s="2">
        <v>135</v>
      </c>
      <c r="E95" s="9">
        <f t="shared" si="4"/>
        <v>100</v>
      </c>
    </row>
    <row r="96" spans="2:5" x14ac:dyDescent="0.3">
      <c r="B96" s="29">
        <v>22120020</v>
      </c>
      <c r="C96" s="29">
        <v>0</v>
      </c>
      <c r="D96" s="2">
        <v>135</v>
      </c>
      <c r="E96" s="9">
        <f t="shared" si="4"/>
        <v>100</v>
      </c>
    </row>
    <row r="97" spans="2:5" x14ac:dyDescent="0.3">
      <c r="B97" s="29">
        <v>22120023</v>
      </c>
      <c r="C97" s="29">
        <v>0</v>
      </c>
      <c r="D97" s="2">
        <v>135</v>
      </c>
      <c r="E97" s="9">
        <f t="shared" si="4"/>
        <v>100</v>
      </c>
    </row>
    <row r="98" spans="2:5" x14ac:dyDescent="0.3">
      <c r="B98" s="29">
        <v>22120024</v>
      </c>
      <c r="C98" s="29">
        <v>0</v>
      </c>
      <c r="D98" s="2">
        <v>135</v>
      </c>
      <c r="E98" s="9">
        <f t="shared" si="4"/>
        <v>100</v>
      </c>
    </row>
    <row r="99" spans="2:5" x14ac:dyDescent="0.3">
      <c r="B99" s="29">
        <v>22120027</v>
      </c>
      <c r="C99" s="29">
        <v>0</v>
      </c>
      <c r="D99" s="2">
        <v>135</v>
      </c>
      <c r="E99" s="9">
        <f t="shared" si="4"/>
        <v>100</v>
      </c>
    </row>
    <row r="100" spans="2:5" x14ac:dyDescent="0.3">
      <c r="B100" s="29">
        <v>22120029</v>
      </c>
      <c r="C100" s="29">
        <v>0</v>
      </c>
      <c r="D100" s="2">
        <v>135</v>
      </c>
      <c r="E100" s="9">
        <f t="shared" si="4"/>
        <v>100</v>
      </c>
    </row>
    <row r="101" spans="2:5" x14ac:dyDescent="0.3">
      <c r="B101" s="29">
        <v>22120030</v>
      </c>
      <c r="C101" s="29">
        <v>0</v>
      </c>
      <c r="D101" s="2">
        <v>135</v>
      </c>
      <c r="E101" s="9">
        <f t="shared" si="4"/>
        <v>100</v>
      </c>
    </row>
    <row r="102" spans="2:5" x14ac:dyDescent="0.3">
      <c r="B102" s="29">
        <v>22120036</v>
      </c>
      <c r="C102" s="29">
        <v>0</v>
      </c>
      <c r="D102" s="2">
        <v>135</v>
      </c>
      <c r="E102" s="9">
        <f t="shared" si="4"/>
        <v>100</v>
      </c>
    </row>
    <row r="103" spans="2:5" x14ac:dyDescent="0.3">
      <c r="B103" s="29">
        <v>22120037</v>
      </c>
      <c r="C103" s="29">
        <v>0</v>
      </c>
      <c r="D103" s="2">
        <v>135</v>
      </c>
      <c r="E103" s="9">
        <f t="shared" si="4"/>
        <v>100</v>
      </c>
    </row>
    <row r="104" spans="2:5" x14ac:dyDescent="0.3">
      <c r="B104" s="29">
        <v>22120040</v>
      </c>
      <c r="C104" s="29">
        <v>0</v>
      </c>
      <c r="D104" s="2">
        <v>135</v>
      </c>
      <c r="E104" s="9">
        <f t="shared" si="4"/>
        <v>100</v>
      </c>
    </row>
    <row r="105" spans="2:5" x14ac:dyDescent="0.3">
      <c r="B105" s="29">
        <v>22120044</v>
      </c>
      <c r="C105" s="29">
        <v>0</v>
      </c>
      <c r="D105" s="2">
        <v>135</v>
      </c>
      <c r="E105" s="9">
        <f t="shared" si="4"/>
        <v>100</v>
      </c>
    </row>
    <row r="106" spans="2:5" x14ac:dyDescent="0.3">
      <c r="B106" s="29">
        <v>22120136</v>
      </c>
      <c r="C106" s="29">
        <v>0</v>
      </c>
      <c r="D106" s="2">
        <v>135</v>
      </c>
      <c r="E106" s="9">
        <f t="shared" si="4"/>
        <v>100</v>
      </c>
    </row>
    <row r="107" spans="2:5" x14ac:dyDescent="0.3">
      <c r="B107" s="29">
        <v>22120047</v>
      </c>
      <c r="C107" s="29">
        <v>0</v>
      </c>
      <c r="D107" s="2">
        <v>135</v>
      </c>
      <c r="E107" s="9">
        <f t="shared" si="4"/>
        <v>100</v>
      </c>
    </row>
    <row r="108" spans="2:5" x14ac:dyDescent="0.3">
      <c r="B108" s="29">
        <v>22120050</v>
      </c>
      <c r="C108" s="29">
        <v>0</v>
      </c>
      <c r="D108" s="2">
        <v>135</v>
      </c>
      <c r="E108" s="9">
        <f t="shared" si="4"/>
        <v>100</v>
      </c>
    </row>
    <row r="109" spans="2:5" x14ac:dyDescent="0.3">
      <c r="B109" s="29">
        <v>22120054</v>
      </c>
      <c r="C109" s="29">
        <v>0</v>
      </c>
      <c r="D109" s="2">
        <v>135</v>
      </c>
      <c r="E109" s="9">
        <f t="shared" si="4"/>
        <v>100</v>
      </c>
    </row>
    <row r="110" spans="2:5" x14ac:dyDescent="0.3">
      <c r="B110" s="29">
        <v>22120055</v>
      </c>
      <c r="C110" s="29">
        <v>0</v>
      </c>
      <c r="D110" s="2">
        <v>135</v>
      </c>
      <c r="E110" s="9">
        <f t="shared" si="4"/>
        <v>100</v>
      </c>
    </row>
    <row r="111" spans="2:5" x14ac:dyDescent="0.3">
      <c r="B111" s="29">
        <v>22120056</v>
      </c>
      <c r="C111" s="29">
        <v>0</v>
      </c>
      <c r="D111" s="2">
        <v>135</v>
      </c>
      <c r="E111" s="9">
        <f t="shared" si="4"/>
        <v>100</v>
      </c>
    </row>
    <row r="112" spans="2:5" x14ac:dyDescent="0.3">
      <c r="B112" s="29">
        <v>22120060</v>
      </c>
      <c r="C112" s="29">
        <v>0</v>
      </c>
      <c r="D112" s="2">
        <v>135</v>
      </c>
      <c r="E112" s="9">
        <f t="shared" si="4"/>
        <v>100</v>
      </c>
    </row>
    <row r="113" spans="2:5" x14ac:dyDescent="0.3">
      <c r="B113" s="29">
        <v>22120063</v>
      </c>
      <c r="C113" s="29">
        <v>0</v>
      </c>
      <c r="D113" s="2">
        <v>135</v>
      </c>
      <c r="E113" s="9">
        <f t="shared" si="4"/>
        <v>100</v>
      </c>
    </row>
    <row r="114" spans="2:5" x14ac:dyDescent="0.3">
      <c r="B114" s="29">
        <v>22120065</v>
      </c>
      <c r="C114" s="29">
        <v>0</v>
      </c>
      <c r="D114" s="2">
        <v>135</v>
      </c>
      <c r="E114" s="9">
        <f t="shared" si="4"/>
        <v>100</v>
      </c>
    </row>
    <row r="115" spans="2:5" x14ac:dyDescent="0.3">
      <c r="B115" s="29">
        <v>22120066</v>
      </c>
      <c r="C115" s="29">
        <v>0</v>
      </c>
      <c r="D115" s="2">
        <v>135</v>
      </c>
      <c r="E115" s="9">
        <f t="shared" si="4"/>
        <v>100</v>
      </c>
    </row>
    <row r="116" spans="2:5" x14ac:dyDescent="0.3">
      <c r="B116" s="29">
        <v>22120069</v>
      </c>
      <c r="C116" s="29">
        <v>0</v>
      </c>
      <c r="D116" s="2">
        <v>135</v>
      </c>
      <c r="E116" s="9">
        <f t="shared" si="4"/>
        <v>100</v>
      </c>
    </row>
    <row r="117" spans="2:5" x14ac:dyDescent="0.3">
      <c r="B117" s="29">
        <v>22120070</v>
      </c>
      <c r="C117" s="29">
        <v>0</v>
      </c>
      <c r="D117" s="2">
        <v>135</v>
      </c>
      <c r="E117" s="9">
        <f t="shared" si="4"/>
        <v>100</v>
      </c>
    </row>
    <row r="118" spans="2:5" x14ac:dyDescent="0.3">
      <c r="B118" s="29">
        <v>22120072</v>
      </c>
      <c r="C118" s="29">
        <v>0</v>
      </c>
      <c r="D118" s="2">
        <v>135</v>
      </c>
      <c r="E118" s="9">
        <f t="shared" si="4"/>
        <v>100</v>
      </c>
    </row>
    <row r="119" spans="2:5" x14ac:dyDescent="0.3">
      <c r="B119" s="29">
        <v>22120073</v>
      </c>
      <c r="C119" s="29">
        <v>0</v>
      </c>
      <c r="D119" s="2">
        <v>135</v>
      </c>
      <c r="E119" s="9">
        <f t="shared" si="4"/>
        <v>100</v>
      </c>
    </row>
    <row r="120" spans="2:5" x14ac:dyDescent="0.3">
      <c r="B120" s="29">
        <v>22120074</v>
      </c>
      <c r="C120" s="29">
        <v>0</v>
      </c>
      <c r="D120" s="2">
        <v>135</v>
      </c>
      <c r="E120" s="9">
        <f t="shared" si="4"/>
        <v>100</v>
      </c>
    </row>
    <row r="121" spans="2:5" x14ac:dyDescent="0.3">
      <c r="B121" s="29">
        <v>22120076</v>
      </c>
      <c r="C121" s="29">
        <v>0</v>
      </c>
      <c r="D121" s="2">
        <v>135</v>
      </c>
      <c r="E121" s="9">
        <f t="shared" si="4"/>
        <v>100</v>
      </c>
    </row>
    <row r="122" spans="2:5" x14ac:dyDescent="0.3">
      <c r="B122" s="29">
        <v>22120083</v>
      </c>
      <c r="C122" s="29">
        <v>0</v>
      </c>
      <c r="D122" s="2">
        <v>135</v>
      </c>
      <c r="E122" s="9">
        <f t="shared" si="4"/>
        <v>100</v>
      </c>
    </row>
    <row r="123" spans="2:5" x14ac:dyDescent="0.3">
      <c r="B123" s="29">
        <v>22120085</v>
      </c>
      <c r="C123" s="29">
        <v>0</v>
      </c>
      <c r="D123" s="2">
        <v>135</v>
      </c>
      <c r="E123" s="9">
        <f t="shared" si="4"/>
        <v>100</v>
      </c>
    </row>
    <row r="124" spans="2:5" x14ac:dyDescent="0.3">
      <c r="B124" s="29">
        <v>22120089</v>
      </c>
      <c r="C124" s="29">
        <v>0</v>
      </c>
      <c r="D124" s="2">
        <v>135</v>
      </c>
      <c r="E124" s="9">
        <f t="shared" si="4"/>
        <v>100</v>
      </c>
    </row>
    <row r="125" spans="2:5" x14ac:dyDescent="0.3">
      <c r="B125" s="29">
        <v>22120090</v>
      </c>
      <c r="C125" s="29">
        <v>0</v>
      </c>
      <c r="D125" s="2">
        <v>135</v>
      </c>
      <c r="E125" s="9">
        <f t="shared" si="4"/>
        <v>100</v>
      </c>
    </row>
    <row r="126" spans="2:5" x14ac:dyDescent="0.3">
      <c r="B126" s="29">
        <v>22120095</v>
      </c>
      <c r="C126" s="29">
        <v>0</v>
      </c>
      <c r="D126" s="2">
        <v>135</v>
      </c>
      <c r="E126" s="9">
        <f t="shared" si="4"/>
        <v>100</v>
      </c>
    </row>
    <row r="127" spans="2:5" x14ac:dyDescent="0.3">
      <c r="B127" s="29">
        <v>22120096</v>
      </c>
      <c r="C127" s="29">
        <v>0</v>
      </c>
      <c r="D127" s="2">
        <v>135</v>
      </c>
      <c r="E127" s="9">
        <f t="shared" si="4"/>
        <v>100</v>
      </c>
    </row>
    <row r="128" spans="2:5" x14ac:dyDescent="0.3">
      <c r="B128" s="29">
        <v>22120112</v>
      </c>
      <c r="C128" s="29">
        <v>0</v>
      </c>
      <c r="D128" s="2">
        <v>135</v>
      </c>
      <c r="E128" s="9">
        <f t="shared" si="4"/>
        <v>100</v>
      </c>
    </row>
    <row r="129" spans="2:5" x14ac:dyDescent="0.3">
      <c r="B129" s="29">
        <v>22120115</v>
      </c>
      <c r="C129" s="29">
        <v>0</v>
      </c>
      <c r="D129" s="2">
        <v>135</v>
      </c>
      <c r="E129" s="9">
        <f t="shared" si="4"/>
        <v>100</v>
      </c>
    </row>
    <row r="130" spans="2:5" x14ac:dyDescent="0.3">
      <c r="B130" s="29">
        <v>22120116</v>
      </c>
      <c r="C130" s="29">
        <v>0</v>
      </c>
      <c r="D130" s="2">
        <v>135</v>
      </c>
      <c r="E130" s="9">
        <f t="shared" si="4"/>
        <v>100</v>
      </c>
    </row>
    <row r="131" spans="2:5" x14ac:dyDescent="0.3">
      <c r="B131" s="29">
        <v>22120120</v>
      </c>
      <c r="C131" s="29">
        <v>0</v>
      </c>
      <c r="D131" s="2">
        <v>135</v>
      </c>
      <c r="E131" s="9">
        <f t="shared" si="4"/>
        <v>100</v>
      </c>
    </row>
    <row r="132" spans="2:5" x14ac:dyDescent="0.3">
      <c r="B132" s="29">
        <v>22120124</v>
      </c>
      <c r="C132" s="29">
        <v>0</v>
      </c>
      <c r="D132" s="2">
        <v>135</v>
      </c>
      <c r="E132" s="9">
        <f t="shared" si="4"/>
        <v>100</v>
      </c>
    </row>
    <row r="133" spans="2:5" x14ac:dyDescent="0.3">
      <c r="B133" s="29">
        <v>22120126</v>
      </c>
      <c r="C133" s="29">
        <v>0</v>
      </c>
      <c r="D133" s="2">
        <v>135</v>
      </c>
      <c r="E133" s="9">
        <f t="shared" si="4"/>
        <v>100</v>
      </c>
    </row>
    <row r="134" spans="2:5" x14ac:dyDescent="0.3">
      <c r="B134" s="29">
        <v>22120127</v>
      </c>
      <c r="C134" s="29">
        <v>0</v>
      </c>
      <c r="D134" s="2">
        <v>135</v>
      </c>
      <c r="E134" s="9">
        <f t="shared" si="4"/>
        <v>100</v>
      </c>
    </row>
    <row r="135" spans="2:5" x14ac:dyDescent="0.3">
      <c r="B135" s="29">
        <v>22120129</v>
      </c>
      <c r="C135" s="29">
        <v>0</v>
      </c>
      <c r="D135" s="2">
        <v>135</v>
      </c>
      <c r="E135" s="9">
        <f t="shared" si="4"/>
        <v>100</v>
      </c>
    </row>
    <row r="136" spans="2:5" x14ac:dyDescent="0.3">
      <c r="B136" s="29">
        <v>22120132</v>
      </c>
      <c r="C136" s="29">
        <v>0</v>
      </c>
      <c r="D136" s="2">
        <v>135</v>
      </c>
      <c r="E136" s="9">
        <f t="shared" si="4"/>
        <v>100</v>
      </c>
    </row>
    <row r="137" spans="2:5" x14ac:dyDescent="0.3">
      <c r="B137" s="29">
        <v>22120133</v>
      </c>
      <c r="C137" s="29">
        <v>0</v>
      </c>
      <c r="D137" s="2">
        <v>135</v>
      </c>
      <c r="E137" s="9">
        <f t="shared" si="4"/>
        <v>100</v>
      </c>
    </row>
    <row r="138" spans="2:5" x14ac:dyDescent="0.3">
      <c r="B138" s="29">
        <v>22120133</v>
      </c>
      <c r="C138" s="29">
        <v>0</v>
      </c>
      <c r="D138" s="2">
        <v>135</v>
      </c>
      <c r="E138" s="9">
        <f t="shared" si="4"/>
        <v>100</v>
      </c>
    </row>
    <row r="139" spans="2:5" x14ac:dyDescent="0.3">
      <c r="B139" s="29">
        <v>22120134</v>
      </c>
      <c r="C139" s="29">
        <v>0</v>
      </c>
      <c r="D139" s="2">
        <v>135</v>
      </c>
      <c r="E139" s="9">
        <f t="shared" si="4"/>
        <v>100</v>
      </c>
    </row>
  </sheetData>
  <mergeCells count="1">
    <mergeCell ref="B1:P2"/>
  </mergeCells>
  <phoneticPr fontId="3" type="noConversion"/>
  <pageMargins left="1" right="1" top="1" bottom="1" header="0.5" footer="0.5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52BE-872E-47F7-9931-128EB6D83014}">
  <sheetPr>
    <pageSetUpPr fitToPage="1"/>
  </sheetPr>
  <dimension ref="B1:P139"/>
  <sheetViews>
    <sheetView showGridLines="0" zoomScale="85" zoomScaleNormal="85" workbookViewId="0">
      <selection activeCell="A143" sqref="A1:Q143"/>
    </sheetView>
  </sheetViews>
  <sheetFormatPr defaultRowHeight="16.5" x14ac:dyDescent="0.3"/>
  <cols>
    <col min="2" max="2" width="11" bestFit="1" customWidth="1"/>
  </cols>
  <sheetData>
    <row r="1" spans="2:16" x14ac:dyDescent="0.3">
      <c r="B1" s="34" t="s">
        <v>40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6" x14ac:dyDescent="0.3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4" spans="2:16" ht="17.25" thickBot="1" x14ac:dyDescent="0.35">
      <c r="B4" s="3" t="s">
        <v>11</v>
      </c>
      <c r="C4" s="3" t="s">
        <v>10</v>
      </c>
      <c r="D4" s="23" t="s">
        <v>12</v>
      </c>
      <c r="E4" s="3" t="s">
        <v>8</v>
      </c>
      <c r="N4" s="12" t="s">
        <v>7</v>
      </c>
      <c r="O4" s="11" t="s">
        <v>6</v>
      </c>
      <c r="P4" s="10" t="s">
        <v>5</v>
      </c>
    </row>
    <row r="5" spans="2:16" ht="17.45" customHeight="1" x14ac:dyDescent="0.3">
      <c r="B5" s="29">
        <v>22120035</v>
      </c>
      <c r="C5" s="29">
        <v>100</v>
      </c>
      <c r="D5" s="2">
        <v>1</v>
      </c>
      <c r="E5" s="9">
        <f t="shared" ref="E5:E40" si="0">D5/81*100</f>
        <v>1.2345679012345678</v>
      </c>
      <c r="N5" s="28">
        <v>100</v>
      </c>
      <c r="O5" s="6">
        <f>FREQUENCY($C$5:$C$98,N5:N44)</f>
        <v>1</v>
      </c>
      <c r="P5" s="5">
        <f>O5</f>
        <v>1</v>
      </c>
    </row>
    <row r="6" spans="2:16" ht="17.45" customHeight="1" x14ac:dyDescent="0.3">
      <c r="B6" s="29">
        <v>22120001</v>
      </c>
      <c r="C6" s="29">
        <v>97.5</v>
      </c>
      <c r="D6" s="2">
        <v>2</v>
      </c>
      <c r="E6" s="9">
        <f t="shared" si="0"/>
        <v>2.4691358024691357</v>
      </c>
      <c r="N6" s="8">
        <v>97.5</v>
      </c>
      <c r="O6" s="6">
        <f t="shared" ref="O6:O44" si="1">FREQUENCY($C$5:$C$98,N6:N45)</f>
        <v>6</v>
      </c>
      <c r="P6" s="5">
        <f>P5+O6</f>
        <v>7</v>
      </c>
    </row>
    <row r="7" spans="2:16" ht="17.45" customHeight="1" x14ac:dyDescent="0.3">
      <c r="B7" s="29">
        <v>22120010</v>
      </c>
      <c r="C7" s="29">
        <v>97.5</v>
      </c>
      <c r="D7" s="2">
        <v>2</v>
      </c>
      <c r="E7" s="9">
        <f t="shared" si="0"/>
        <v>2.4691358024691357</v>
      </c>
      <c r="N7" s="8">
        <v>95</v>
      </c>
      <c r="O7" s="6">
        <f t="shared" si="1"/>
        <v>4</v>
      </c>
      <c r="P7" s="5">
        <f>P6+O7</f>
        <v>11</v>
      </c>
    </row>
    <row r="8" spans="2:16" ht="17.45" customHeight="1" x14ac:dyDescent="0.3">
      <c r="B8" s="29">
        <v>22120064</v>
      </c>
      <c r="C8" s="29">
        <v>97.5</v>
      </c>
      <c r="D8" s="2">
        <v>2</v>
      </c>
      <c r="E8" s="9">
        <f t="shared" si="0"/>
        <v>2.4691358024691357</v>
      </c>
      <c r="N8" s="7">
        <v>92.5</v>
      </c>
      <c r="O8" s="6">
        <f t="shared" si="1"/>
        <v>3</v>
      </c>
      <c r="P8" s="5">
        <f t="shared" ref="P8:P45" si="2">P7+O8</f>
        <v>14</v>
      </c>
    </row>
    <row r="9" spans="2:16" ht="17.45" customHeight="1" x14ac:dyDescent="0.3">
      <c r="B9" s="29">
        <v>22120075</v>
      </c>
      <c r="C9" s="29">
        <v>97.5</v>
      </c>
      <c r="D9" s="2">
        <v>2</v>
      </c>
      <c r="E9" s="9">
        <f t="shared" si="0"/>
        <v>2.4691358024691357</v>
      </c>
      <c r="N9" s="8">
        <v>90</v>
      </c>
      <c r="O9" s="6">
        <f t="shared" si="1"/>
        <v>6</v>
      </c>
      <c r="P9" s="5">
        <f t="shared" si="2"/>
        <v>20</v>
      </c>
    </row>
    <row r="10" spans="2:16" ht="17.45" customHeight="1" x14ac:dyDescent="0.3">
      <c r="B10" s="29">
        <v>22120098</v>
      </c>
      <c r="C10" s="29">
        <v>97.5</v>
      </c>
      <c r="D10" s="2">
        <v>2</v>
      </c>
      <c r="E10" s="9">
        <f t="shared" si="0"/>
        <v>2.4691358024691357</v>
      </c>
      <c r="N10" s="8">
        <v>87.5</v>
      </c>
      <c r="O10" s="6">
        <f t="shared" si="1"/>
        <v>7</v>
      </c>
      <c r="P10" s="5">
        <f t="shared" si="2"/>
        <v>27</v>
      </c>
    </row>
    <row r="11" spans="2:16" ht="17.45" customHeight="1" x14ac:dyDescent="0.3">
      <c r="B11" s="29">
        <v>22120119</v>
      </c>
      <c r="C11" s="29">
        <v>97.5</v>
      </c>
      <c r="D11" s="2">
        <v>2</v>
      </c>
      <c r="E11" s="9">
        <f t="shared" si="0"/>
        <v>2.4691358024691357</v>
      </c>
      <c r="N11" s="7">
        <v>85</v>
      </c>
      <c r="O11" s="6">
        <f t="shared" si="1"/>
        <v>7</v>
      </c>
      <c r="P11" s="5">
        <f t="shared" si="2"/>
        <v>34</v>
      </c>
    </row>
    <row r="12" spans="2:16" ht="17.45" customHeight="1" x14ac:dyDescent="0.3">
      <c r="B12" s="29">
        <v>22120062</v>
      </c>
      <c r="C12" s="29">
        <v>95</v>
      </c>
      <c r="D12" s="2">
        <v>8</v>
      </c>
      <c r="E12" s="9">
        <f t="shared" si="0"/>
        <v>9.8765432098765427</v>
      </c>
      <c r="N12" s="8">
        <v>82.5</v>
      </c>
      <c r="O12" s="6">
        <f t="shared" si="1"/>
        <v>3</v>
      </c>
      <c r="P12" s="5">
        <f t="shared" si="2"/>
        <v>37</v>
      </c>
    </row>
    <row r="13" spans="2:16" ht="17.45" customHeight="1" x14ac:dyDescent="0.3">
      <c r="B13" s="29">
        <v>22120095</v>
      </c>
      <c r="C13" s="29">
        <v>95</v>
      </c>
      <c r="D13" s="2">
        <v>8</v>
      </c>
      <c r="E13" s="9">
        <f t="shared" si="0"/>
        <v>9.8765432098765427</v>
      </c>
      <c r="N13" s="8">
        <v>80</v>
      </c>
      <c r="O13" s="6">
        <f t="shared" si="1"/>
        <v>8</v>
      </c>
      <c r="P13" s="5">
        <f t="shared" si="2"/>
        <v>45</v>
      </c>
    </row>
    <row r="14" spans="2:16" ht="17.45" customHeight="1" x14ac:dyDescent="0.3">
      <c r="B14" s="29">
        <v>22120108</v>
      </c>
      <c r="C14" s="29">
        <v>95</v>
      </c>
      <c r="D14" s="2">
        <v>8</v>
      </c>
      <c r="E14" s="9">
        <f t="shared" si="0"/>
        <v>9.8765432098765427</v>
      </c>
      <c r="N14" s="7">
        <v>77.5</v>
      </c>
      <c r="O14" s="6">
        <f t="shared" si="1"/>
        <v>5</v>
      </c>
      <c r="P14" s="5">
        <f t="shared" si="2"/>
        <v>50</v>
      </c>
    </row>
    <row r="15" spans="2:16" ht="17.45" customHeight="1" x14ac:dyDescent="0.3">
      <c r="B15" s="29">
        <v>22120111</v>
      </c>
      <c r="C15" s="29">
        <v>95</v>
      </c>
      <c r="D15" s="2">
        <v>8</v>
      </c>
      <c r="E15" s="9">
        <f t="shared" si="0"/>
        <v>9.8765432098765427</v>
      </c>
      <c r="N15" s="8">
        <v>75</v>
      </c>
      <c r="O15" s="6">
        <f t="shared" si="1"/>
        <v>2</v>
      </c>
      <c r="P15" s="5">
        <f t="shared" si="2"/>
        <v>52</v>
      </c>
    </row>
    <row r="16" spans="2:16" ht="17.45" customHeight="1" x14ac:dyDescent="0.3">
      <c r="B16" s="29">
        <v>22120042</v>
      </c>
      <c r="C16" s="29">
        <v>92.5</v>
      </c>
      <c r="D16" s="2">
        <v>12</v>
      </c>
      <c r="E16" s="9">
        <f t="shared" si="0"/>
        <v>14.814814814814813</v>
      </c>
      <c r="N16" s="8">
        <v>72.5</v>
      </c>
      <c r="O16" s="6">
        <f t="shared" si="1"/>
        <v>6</v>
      </c>
      <c r="P16" s="5">
        <f t="shared" si="2"/>
        <v>58</v>
      </c>
    </row>
    <row r="17" spans="2:16" ht="17.45" customHeight="1" x14ac:dyDescent="0.3">
      <c r="B17" s="29">
        <v>22120086</v>
      </c>
      <c r="C17" s="29">
        <v>92.5</v>
      </c>
      <c r="D17" s="2">
        <v>12</v>
      </c>
      <c r="E17" s="9">
        <f t="shared" si="0"/>
        <v>14.814814814814813</v>
      </c>
      <c r="N17" s="7">
        <v>70</v>
      </c>
      <c r="O17" s="6">
        <f t="shared" si="1"/>
        <v>3</v>
      </c>
      <c r="P17" s="5">
        <f t="shared" si="2"/>
        <v>61</v>
      </c>
    </row>
    <row r="18" spans="2:16" ht="17.45" customHeight="1" x14ac:dyDescent="0.3">
      <c r="B18" s="29">
        <v>22120122</v>
      </c>
      <c r="C18" s="29">
        <v>92.5</v>
      </c>
      <c r="D18" s="2">
        <v>12</v>
      </c>
      <c r="E18" s="9">
        <f t="shared" si="0"/>
        <v>14.814814814814813</v>
      </c>
      <c r="N18" s="8">
        <v>67.5</v>
      </c>
      <c r="O18" s="6">
        <f t="shared" si="1"/>
        <v>2</v>
      </c>
      <c r="P18" s="5">
        <f t="shared" si="2"/>
        <v>63</v>
      </c>
    </row>
    <row r="19" spans="2:16" ht="17.45" customHeight="1" x14ac:dyDescent="0.3">
      <c r="B19" s="29">
        <v>22120038</v>
      </c>
      <c r="C19" s="29">
        <v>90</v>
      </c>
      <c r="D19" s="2">
        <v>15</v>
      </c>
      <c r="E19" s="9">
        <f t="shared" si="0"/>
        <v>18.518518518518519</v>
      </c>
      <c r="N19" s="8">
        <v>65</v>
      </c>
      <c r="O19" s="6">
        <f t="shared" si="1"/>
        <v>2</v>
      </c>
      <c r="P19" s="5">
        <f t="shared" si="2"/>
        <v>65</v>
      </c>
    </row>
    <row r="20" spans="2:16" x14ac:dyDescent="0.3">
      <c r="B20" s="29">
        <v>22120043</v>
      </c>
      <c r="C20" s="29">
        <v>90</v>
      </c>
      <c r="D20" s="2">
        <v>15</v>
      </c>
      <c r="E20" s="9">
        <f t="shared" si="0"/>
        <v>18.518518518518519</v>
      </c>
      <c r="N20" s="7">
        <v>62.5</v>
      </c>
      <c r="O20" s="6">
        <f t="shared" si="1"/>
        <v>1</v>
      </c>
      <c r="P20" s="5">
        <f t="shared" si="2"/>
        <v>66</v>
      </c>
    </row>
    <row r="21" spans="2:16" x14ac:dyDescent="0.3">
      <c r="B21" s="29">
        <v>22120052</v>
      </c>
      <c r="C21" s="29">
        <v>90</v>
      </c>
      <c r="D21" s="2">
        <v>15</v>
      </c>
      <c r="E21" s="9">
        <f t="shared" si="0"/>
        <v>18.518518518518519</v>
      </c>
      <c r="N21" s="8">
        <v>60</v>
      </c>
      <c r="O21" s="6">
        <f t="shared" si="1"/>
        <v>2</v>
      </c>
      <c r="P21" s="5">
        <f t="shared" si="2"/>
        <v>68</v>
      </c>
    </row>
    <row r="22" spans="2:16" x14ac:dyDescent="0.3">
      <c r="B22" s="29">
        <v>22120061</v>
      </c>
      <c r="C22" s="29">
        <v>90</v>
      </c>
      <c r="D22" s="2">
        <v>15</v>
      </c>
      <c r="E22" s="9">
        <f t="shared" si="0"/>
        <v>18.518518518518519</v>
      </c>
      <c r="N22" s="8">
        <v>57.5</v>
      </c>
      <c r="O22" s="6">
        <f t="shared" si="1"/>
        <v>3</v>
      </c>
      <c r="P22" s="5">
        <f t="shared" si="2"/>
        <v>71</v>
      </c>
    </row>
    <row r="23" spans="2:16" x14ac:dyDescent="0.3">
      <c r="B23" s="29">
        <v>22120077</v>
      </c>
      <c r="C23" s="29">
        <v>90</v>
      </c>
      <c r="D23" s="2">
        <v>15</v>
      </c>
      <c r="E23" s="9">
        <f t="shared" si="0"/>
        <v>18.518518518518519</v>
      </c>
      <c r="N23" s="7">
        <v>55</v>
      </c>
      <c r="O23" s="6">
        <f t="shared" si="1"/>
        <v>3</v>
      </c>
      <c r="P23" s="5">
        <f t="shared" si="2"/>
        <v>74</v>
      </c>
    </row>
    <row r="24" spans="2:16" x14ac:dyDescent="0.3">
      <c r="B24" s="29">
        <v>22120130</v>
      </c>
      <c r="C24" s="29">
        <v>90</v>
      </c>
      <c r="D24" s="2">
        <v>15</v>
      </c>
      <c r="E24" s="9">
        <f t="shared" si="0"/>
        <v>18.518518518518519</v>
      </c>
      <c r="N24" s="8">
        <v>52.5</v>
      </c>
      <c r="O24" s="6">
        <f t="shared" si="1"/>
        <v>0</v>
      </c>
      <c r="P24" s="5">
        <f t="shared" si="2"/>
        <v>74</v>
      </c>
    </row>
    <row r="25" spans="2:16" x14ac:dyDescent="0.3">
      <c r="B25" s="29">
        <v>22120005</v>
      </c>
      <c r="C25" s="29">
        <v>87.5</v>
      </c>
      <c r="D25" s="2">
        <v>21</v>
      </c>
      <c r="E25" s="9">
        <f t="shared" si="0"/>
        <v>25.925925925925924</v>
      </c>
      <c r="N25" s="8">
        <v>50</v>
      </c>
      <c r="O25" s="6">
        <f t="shared" si="1"/>
        <v>1</v>
      </c>
      <c r="P25" s="5">
        <f t="shared" si="2"/>
        <v>75</v>
      </c>
    </row>
    <row r="26" spans="2:16" ht="17.45" customHeight="1" x14ac:dyDescent="0.3">
      <c r="B26" s="29">
        <v>22120011</v>
      </c>
      <c r="C26" s="29">
        <v>87.5</v>
      </c>
      <c r="D26" s="2">
        <v>21</v>
      </c>
      <c r="E26" s="9">
        <f t="shared" si="0"/>
        <v>25.925925925925924</v>
      </c>
      <c r="N26" s="7">
        <v>47.5</v>
      </c>
      <c r="O26" s="6">
        <f t="shared" si="1"/>
        <v>0</v>
      </c>
      <c r="P26" s="5">
        <f t="shared" si="2"/>
        <v>75</v>
      </c>
    </row>
    <row r="27" spans="2:16" ht="17.45" customHeight="1" x14ac:dyDescent="0.3">
      <c r="B27" s="29">
        <v>22120041</v>
      </c>
      <c r="C27" s="29">
        <v>87.5</v>
      </c>
      <c r="D27" s="2">
        <v>21</v>
      </c>
      <c r="E27" s="9">
        <f t="shared" si="0"/>
        <v>25.925925925925924</v>
      </c>
      <c r="N27" s="8">
        <v>45</v>
      </c>
      <c r="O27" s="6">
        <f t="shared" si="1"/>
        <v>1</v>
      </c>
      <c r="P27" s="5">
        <f t="shared" si="2"/>
        <v>76</v>
      </c>
    </row>
    <row r="28" spans="2:16" x14ac:dyDescent="0.3">
      <c r="B28" s="29">
        <v>22120045</v>
      </c>
      <c r="C28" s="29">
        <v>87.5</v>
      </c>
      <c r="D28" s="2">
        <v>21</v>
      </c>
      <c r="E28" s="9">
        <f t="shared" si="0"/>
        <v>25.925925925925924</v>
      </c>
      <c r="N28" s="8">
        <v>42.5</v>
      </c>
      <c r="O28" s="6">
        <f t="shared" si="1"/>
        <v>0</v>
      </c>
      <c r="P28" s="5">
        <f t="shared" si="2"/>
        <v>76</v>
      </c>
    </row>
    <row r="29" spans="2:16" x14ac:dyDescent="0.3">
      <c r="B29" s="29">
        <v>22120053</v>
      </c>
      <c r="C29" s="29">
        <v>87.5</v>
      </c>
      <c r="D29" s="2">
        <v>21</v>
      </c>
      <c r="E29" s="9">
        <f t="shared" si="0"/>
        <v>25.925925925925924</v>
      </c>
      <c r="N29" s="7">
        <v>40</v>
      </c>
      <c r="O29" s="6">
        <f t="shared" si="1"/>
        <v>2</v>
      </c>
      <c r="P29" s="5">
        <f t="shared" si="2"/>
        <v>78</v>
      </c>
    </row>
    <row r="30" spans="2:16" ht="17.45" customHeight="1" x14ac:dyDescent="0.3">
      <c r="B30" s="29">
        <v>22120084</v>
      </c>
      <c r="C30" s="29">
        <v>87.5</v>
      </c>
      <c r="D30" s="2">
        <v>21</v>
      </c>
      <c r="E30" s="9">
        <f t="shared" si="0"/>
        <v>25.925925925925924</v>
      </c>
      <c r="N30" s="8">
        <v>37.5</v>
      </c>
      <c r="O30" s="6">
        <f t="shared" si="1"/>
        <v>0</v>
      </c>
      <c r="P30" s="5">
        <f t="shared" si="2"/>
        <v>78</v>
      </c>
    </row>
    <row r="31" spans="2:16" ht="17.45" customHeight="1" x14ac:dyDescent="0.3">
      <c r="B31" s="29">
        <v>22120109</v>
      </c>
      <c r="C31" s="29">
        <v>87.5</v>
      </c>
      <c r="D31" s="2">
        <v>21</v>
      </c>
      <c r="E31" s="9">
        <f t="shared" si="0"/>
        <v>25.925925925925924</v>
      </c>
      <c r="N31" s="8">
        <v>35</v>
      </c>
      <c r="O31" s="6">
        <f t="shared" si="1"/>
        <v>0</v>
      </c>
      <c r="P31" s="5">
        <f t="shared" si="2"/>
        <v>78</v>
      </c>
    </row>
    <row r="32" spans="2:16" ht="17.45" customHeight="1" x14ac:dyDescent="0.3">
      <c r="B32" s="29">
        <v>22120018</v>
      </c>
      <c r="C32" s="29">
        <v>85</v>
      </c>
      <c r="D32" s="2">
        <v>28</v>
      </c>
      <c r="E32" s="9">
        <f t="shared" si="0"/>
        <v>34.567901234567898</v>
      </c>
      <c r="N32" s="7">
        <v>32.5</v>
      </c>
      <c r="O32" s="6">
        <f t="shared" si="1"/>
        <v>0</v>
      </c>
      <c r="P32" s="5">
        <f t="shared" si="2"/>
        <v>78</v>
      </c>
    </row>
    <row r="33" spans="2:16" ht="17.45" customHeight="1" x14ac:dyDescent="0.3">
      <c r="B33" s="29">
        <v>22120068</v>
      </c>
      <c r="C33" s="29">
        <v>85</v>
      </c>
      <c r="D33" s="2">
        <v>28</v>
      </c>
      <c r="E33" s="9">
        <f t="shared" si="0"/>
        <v>34.567901234567898</v>
      </c>
      <c r="N33" s="8">
        <v>30</v>
      </c>
      <c r="O33" s="6">
        <f t="shared" si="1"/>
        <v>1</v>
      </c>
      <c r="P33" s="5">
        <f t="shared" si="2"/>
        <v>79</v>
      </c>
    </row>
    <row r="34" spans="2:16" ht="17.45" customHeight="1" x14ac:dyDescent="0.3">
      <c r="B34" s="29">
        <v>22120100</v>
      </c>
      <c r="C34" s="29">
        <v>85</v>
      </c>
      <c r="D34" s="2">
        <v>28</v>
      </c>
      <c r="E34" s="9">
        <f t="shared" si="0"/>
        <v>34.567901234567898</v>
      </c>
      <c r="N34" s="8">
        <v>27.5</v>
      </c>
      <c r="O34" s="6">
        <f t="shared" si="1"/>
        <v>0</v>
      </c>
      <c r="P34" s="5">
        <f t="shared" si="2"/>
        <v>79</v>
      </c>
    </row>
    <row r="35" spans="2:16" x14ac:dyDescent="0.3">
      <c r="B35" s="29">
        <v>22120106</v>
      </c>
      <c r="C35" s="29">
        <v>85</v>
      </c>
      <c r="D35" s="2">
        <v>28</v>
      </c>
      <c r="E35" s="9">
        <f t="shared" si="0"/>
        <v>34.567901234567898</v>
      </c>
      <c r="N35" s="7">
        <v>25</v>
      </c>
      <c r="O35" s="6">
        <f t="shared" si="1"/>
        <v>1</v>
      </c>
      <c r="P35" s="5">
        <f t="shared" si="2"/>
        <v>80</v>
      </c>
    </row>
    <row r="36" spans="2:16" x14ac:dyDescent="0.3">
      <c r="B36" s="29">
        <v>22120114</v>
      </c>
      <c r="C36" s="29">
        <v>85</v>
      </c>
      <c r="D36" s="2">
        <v>28</v>
      </c>
      <c r="E36" s="9">
        <f t="shared" si="0"/>
        <v>34.567901234567898</v>
      </c>
      <c r="N36" s="8">
        <v>22.5</v>
      </c>
      <c r="O36" s="6">
        <f t="shared" si="1"/>
        <v>1</v>
      </c>
      <c r="P36" s="5">
        <f t="shared" si="2"/>
        <v>81</v>
      </c>
    </row>
    <row r="37" spans="2:16" x14ac:dyDescent="0.3">
      <c r="B37" s="29">
        <v>22120125</v>
      </c>
      <c r="C37" s="29">
        <v>85</v>
      </c>
      <c r="D37" s="2">
        <v>28</v>
      </c>
      <c r="E37" s="9">
        <f t="shared" si="0"/>
        <v>34.567901234567898</v>
      </c>
      <c r="N37" s="8">
        <v>20</v>
      </c>
      <c r="O37" s="6">
        <f t="shared" si="1"/>
        <v>0</v>
      </c>
      <c r="P37" s="5">
        <f t="shared" si="2"/>
        <v>81</v>
      </c>
    </row>
    <row r="38" spans="2:16" x14ac:dyDescent="0.3">
      <c r="B38" s="29">
        <v>22120135</v>
      </c>
      <c r="C38" s="29">
        <v>85</v>
      </c>
      <c r="D38" s="2">
        <v>28</v>
      </c>
      <c r="E38" s="9">
        <f t="shared" si="0"/>
        <v>34.567901234567898</v>
      </c>
      <c r="N38" s="7">
        <v>17.5</v>
      </c>
      <c r="O38" s="6">
        <f t="shared" si="1"/>
        <v>0</v>
      </c>
      <c r="P38" s="5">
        <f t="shared" si="2"/>
        <v>81</v>
      </c>
    </row>
    <row r="39" spans="2:16" ht="17.45" customHeight="1" x14ac:dyDescent="0.3">
      <c r="B39" s="29">
        <v>22120003</v>
      </c>
      <c r="C39" s="29">
        <v>82.5</v>
      </c>
      <c r="D39" s="2">
        <v>35</v>
      </c>
      <c r="E39" s="9">
        <f t="shared" si="0"/>
        <v>43.209876543209873</v>
      </c>
      <c r="N39" s="8">
        <v>15</v>
      </c>
      <c r="O39" s="6">
        <f t="shared" si="1"/>
        <v>0</v>
      </c>
      <c r="P39" s="5">
        <f t="shared" si="2"/>
        <v>81</v>
      </c>
    </row>
    <row r="40" spans="2:16" ht="17.45" customHeight="1" x14ac:dyDescent="0.3">
      <c r="B40" s="29">
        <v>22120032</v>
      </c>
      <c r="C40" s="29">
        <v>82.5</v>
      </c>
      <c r="D40" s="2">
        <v>35</v>
      </c>
      <c r="E40" s="9">
        <f t="shared" si="0"/>
        <v>43.209876543209873</v>
      </c>
      <c r="N40" s="8">
        <v>12.5</v>
      </c>
      <c r="O40" s="6">
        <f t="shared" si="1"/>
        <v>0</v>
      </c>
      <c r="P40" s="5">
        <f t="shared" si="2"/>
        <v>81</v>
      </c>
    </row>
    <row r="41" spans="2:16" ht="17.45" customHeight="1" x14ac:dyDescent="0.3">
      <c r="B41" s="29">
        <v>22120002</v>
      </c>
      <c r="C41" s="29">
        <v>82.5</v>
      </c>
      <c r="D41" s="2">
        <v>35</v>
      </c>
      <c r="E41" s="9">
        <f>D41/135*100</f>
        <v>25.925925925925924</v>
      </c>
      <c r="N41" s="7">
        <v>10</v>
      </c>
      <c r="O41" s="6">
        <f t="shared" si="1"/>
        <v>0</v>
      </c>
      <c r="P41" s="5">
        <f t="shared" si="2"/>
        <v>81</v>
      </c>
    </row>
    <row r="42" spans="2:16" ht="17.45" customHeight="1" x14ac:dyDescent="0.3">
      <c r="B42" s="29">
        <v>22120009</v>
      </c>
      <c r="C42" s="29">
        <v>80</v>
      </c>
      <c r="D42" s="2">
        <v>38</v>
      </c>
      <c r="E42" s="9">
        <f t="shared" ref="E42:E85" si="3">D42/81*100</f>
        <v>46.913580246913575</v>
      </c>
      <c r="N42" s="8">
        <v>7.5</v>
      </c>
      <c r="O42" s="6">
        <f t="shared" si="1"/>
        <v>0</v>
      </c>
      <c r="P42" s="5">
        <f t="shared" si="2"/>
        <v>81</v>
      </c>
    </row>
    <row r="43" spans="2:16" x14ac:dyDescent="0.3">
      <c r="B43" s="29">
        <v>22120031</v>
      </c>
      <c r="C43" s="29">
        <v>80</v>
      </c>
      <c r="D43" s="2">
        <v>38</v>
      </c>
      <c r="E43" s="9">
        <f t="shared" si="3"/>
        <v>46.913580246913575</v>
      </c>
      <c r="N43" s="8">
        <v>5</v>
      </c>
      <c r="O43" s="6">
        <f t="shared" si="1"/>
        <v>0</v>
      </c>
      <c r="P43" s="5">
        <f t="shared" si="2"/>
        <v>81</v>
      </c>
    </row>
    <row r="44" spans="2:16" x14ac:dyDescent="0.3">
      <c r="B44" s="29">
        <v>22120058</v>
      </c>
      <c r="C44" s="29">
        <v>80</v>
      </c>
      <c r="D44" s="2">
        <v>38</v>
      </c>
      <c r="E44" s="9">
        <f t="shared" si="3"/>
        <v>46.913580246913575</v>
      </c>
      <c r="N44" s="7">
        <v>2.5</v>
      </c>
      <c r="O44" s="6">
        <f t="shared" si="1"/>
        <v>0</v>
      </c>
      <c r="P44" s="5">
        <f t="shared" si="2"/>
        <v>81</v>
      </c>
    </row>
    <row r="45" spans="2:16" x14ac:dyDescent="0.3">
      <c r="B45" s="29">
        <v>22120079</v>
      </c>
      <c r="C45" s="29">
        <v>80</v>
      </c>
      <c r="D45" s="2">
        <v>38</v>
      </c>
      <c r="E45" s="9">
        <f t="shared" si="3"/>
        <v>46.913580246913575</v>
      </c>
      <c r="N45" s="8">
        <v>0</v>
      </c>
      <c r="O45" s="6">
        <f>FREQUENCY($C$5:$C$121,N45:N84)</f>
        <v>36</v>
      </c>
      <c r="P45" s="5">
        <f t="shared" si="2"/>
        <v>117</v>
      </c>
    </row>
    <row r="46" spans="2:16" x14ac:dyDescent="0.3">
      <c r="B46" s="29">
        <v>22120087</v>
      </c>
      <c r="C46" s="29">
        <v>80</v>
      </c>
      <c r="D46" s="2">
        <v>38</v>
      </c>
      <c r="E46" s="9">
        <f t="shared" si="3"/>
        <v>46.913580246913575</v>
      </c>
    </row>
    <row r="47" spans="2:16" ht="17.45" customHeight="1" x14ac:dyDescent="0.3">
      <c r="B47" s="29">
        <v>22120101</v>
      </c>
      <c r="C47" s="29">
        <v>80</v>
      </c>
      <c r="D47" s="2">
        <v>38</v>
      </c>
      <c r="E47" s="9">
        <f t="shared" si="3"/>
        <v>46.913580246913575</v>
      </c>
      <c r="N47" s="3" t="s">
        <v>4</v>
      </c>
      <c r="O47" s="16">
        <v>135</v>
      </c>
      <c r="P47" s="1" t="s">
        <v>3</v>
      </c>
    </row>
    <row r="48" spans="2:16" ht="17.45" customHeight="1" x14ac:dyDescent="0.3">
      <c r="B48" s="29">
        <v>22120102</v>
      </c>
      <c r="C48" s="29">
        <v>80</v>
      </c>
      <c r="D48" s="2">
        <v>38</v>
      </c>
      <c r="E48" s="9">
        <f t="shared" si="3"/>
        <v>46.913580246913575</v>
      </c>
      <c r="N48" s="3" t="s">
        <v>2</v>
      </c>
      <c r="O48" s="20">
        <v>76.099999999999994</v>
      </c>
      <c r="P48" s="1" t="s">
        <v>0</v>
      </c>
    </row>
    <row r="49" spans="2:16" ht="17.45" customHeight="1" x14ac:dyDescent="0.3">
      <c r="B49" s="29">
        <v>22120132</v>
      </c>
      <c r="C49" s="29">
        <v>80</v>
      </c>
      <c r="D49" s="2">
        <v>46</v>
      </c>
      <c r="E49" s="9">
        <f t="shared" si="3"/>
        <v>56.79012345679012</v>
      </c>
      <c r="N49" s="3" t="s">
        <v>1</v>
      </c>
      <c r="O49" s="31">
        <v>100</v>
      </c>
      <c r="P49" s="1" t="s">
        <v>0</v>
      </c>
    </row>
    <row r="50" spans="2:16" x14ac:dyDescent="0.3">
      <c r="B50" s="29">
        <v>22120026</v>
      </c>
      <c r="C50" s="29">
        <v>77.5</v>
      </c>
      <c r="D50" s="2">
        <v>46</v>
      </c>
      <c r="E50" s="9">
        <f t="shared" si="3"/>
        <v>56.79012345679012</v>
      </c>
    </row>
    <row r="51" spans="2:16" ht="17.45" customHeight="1" x14ac:dyDescent="0.3">
      <c r="B51" s="29">
        <v>22120048</v>
      </c>
      <c r="C51" s="29">
        <v>77.5</v>
      </c>
      <c r="D51" s="2">
        <v>46</v>
      </c>
      <c r="E51" s="9">
        <f t="shared" si="3"/>
        <v>56.79012345679012</v>
      </c>
    </row>
    <row r="52" spans="2:16" ht="17.45" customHeight="1" x14ac:dyDescent="0.3">
      <c r="B52" s="29">
        <v>22120088</v>
      </c>
      <c r="C52" s="29">
        <v>77.5</v>
      </c>
      <c r="D52" s="2">
        <v>46</v>
      </c>
      <c r="E52" s="9">
        <f t="shared" si="3"/>
        <v>56.79012345679012</v>
      </c>
    </row>
    <row r="53" spans="2:16" ht="17.45" customHeight="1" x14ac:dyDescent="0.3">
      <c r="B53" s="29">
        <v>22120107</v>
      </c>
      <c r="C53" s="29">
        <v>77.5</v>
      </c>
      <c r="D53" s="2">
        <v>46</v>
      </c>
      <c r="E53" s="9">
        <f t="shared" si="3"/>
        <v>56.79012345679012</v>
      </c>
    </row>
    <row r="54" spans="2:16" x14ac:dyDescent="0.3">
      <c r="B54" s="29">
        <v>22120113</v>
      </c>
      <c r="C54" s="29">
        <v>77.5</v>
      </c>
      <c r="D54" s="2">
        <v>51</v>
      </c>
      <c r="E54" s="9">
        <f t="shared" si="3"/>
        <v>62.962962962962962</v>
      </c>
    </row>
    <row r="55" spans="2:16" x14ac:dyDescent="0.3">
      <c r="B55" s="29">
        <v>22120006</v>
      </c>
      <c r="C55" s="29">
        <v>75</v>
      </c>
      <c r="D55" s="2">
        <v>51</v>
      </c>
      <c r="E55" s="9">
        <f t="shared" si="3"/>
        <v>62.962962962962962</v>
      </c>
    </row>
    <row r="56" spans="2:16" x14ac:dyDescent="0.3">
      <c r="B56" s="29">
        <v>22120090</v>
      </c>
      <c r="C56" s="29">
        <v>75</v>
      </c>
      <c r="D56" s="2">
        <v>53</v>
      </c>
      <c r="E56" s="9">
        <f t="shared" si="3"/>
        <v>65.432098765432102</v>
      </c>
    </row>
    <row r="57" spans="2:16" ht="17.45" customHeight="1" x14ac:dyDescent="0.3">
      <c r="B57" s="29">
        <v>22120034</v>
      </c>
      <c r="C57" s="29">
        <v>72.5</v>
      </c>
      <c r="D57" s="2">
        <v>53</v>
      </c>
      <c r="E57" s="9">
        <f t="shared" si="3"/>
        <v>65.432098765432102</v>
      </c>
    </row>
    <row r="58" spans="2:16" ht="17.45" customHeight="1" x14ac:dyDescent="0.3">
      <c r="B58" s="29">
        <v>22120049</v>
      </c>
      <c r="C58" s="29">
        <v>72.5</v>
      </c>
      <c r="D58" s="2">
        <v>53</v>
      </c>
      <c r="E58" s="9">
        <f t="shared" si="3"/>
        <v>65.432098765432102</v>
      </c>
    </row>
    <row r="59" spans="2:16" ht="17.45" customHeight="1" x14ac:dyDescent="0.3">
      <c r="B59" s="29">
        <v>22120093</v>
      </c>
      <c r="C59" s="29">
        <v>72.5</v>
      </c>
      <c r="D59" s="2">
        <v>53</v>
      </c>
      <c r="E59" s="9">
        <f t="shared" si="3"/>
        <v>65.432098765432102</v>
      </c>
    </row>
    <row r="60" spans="2:16" ht="17.45" customHeight="1" x14ac:dyDescent="0.3">
      <c r="B60" s="29">
        <v>22120104</v>
      </c>
      <c r="C60" s="29">
        <v>72.5</v>
      </c>
      <c r="D60" s="2">
        <v>53</v>
      </c>
      <c r="E60" s="9">
        <f t="shared" si="3"/>
        <v>65.432098765432102</v>
      </c>
    </row>
    <row r="61" spans="2:16" ht="17.45" customHeight="1" x14ac:dyDescent="0.3">
      <c r="B61" s="29">
        <v>22120117</v>
      </c>
      <c r="C61" s="29">
        <v>72.5</v>
      </c>
      <c r="D61" s="2">
        <v>53</v>
      </c>
      <c r="E61" s="9">
        <f t="shared" si="3"/>
        <v>65.432098765432102</v>
      </c>
    </row>
    <row r="62" spans="2:16" ht="17.45" customHeight="1" x14ac:dyDescent="0.3">
      <c r="B62" s="29">
        <v>22120121</v>
      </c>
      <c r="C62" s="29">
        <v>72.5</v>
      </c>
      <c r="D62" s="2">
        <v>53</v>
      </c>
      <c r="E62" s="9">
        <f t="shared" si="3"/>
        <v>65.432098765432102</v>
      </c>
    </row>
    <row r="63" spans="2:16" ht="17.45" customHeight="1" x14ac:dyDescent="0.3">
      <c r="B63" s="29">
        <v>22120039</v>
      </c>
      <c r="C63" s="29">
        <v>70</v>
      </c>
      <c r="D63" s="2">
        <v>59</v>
      </c>
      <c r="E63" s="9">
        <f t="shared" si="3"/>
        <v>72.839506172839506</v>
      </c>
    </row>
    <row r="64" spans="2:16" ht="17.45" customHeight="1" x14ac:dyDescent="0.3">
      <c r="B64" s="29">
        <v>22120059</v>
      </c>
      <c r="C64" s="29">
        <v>70</v>
      </c>
      <c r="D64" s="2">
        <v>59</v>
      </c>
      <c r="E64" s="9">
        <f t="shared" si="3"/>
        <v>72.839506172839506</v>
      </c>
    </row>
    <row r="65" spans="2:5" ht="17.45" customHeight="1" x14ac:dyDescent="0.3">
      <c r="B65" s="29">
        <v>22120097</v>
      </c>
      <c r="C65" s="29">
        <v>70</v>
      </c>
      <c r="D65" s="2">
        <v>59</v>
      </c>
      <c r="E65" s="9">
        <f t="shared" si="3"/>
        <v>72.839506172839506</v>
      </c>
    </row>
    <row r="66" spans="2:5" ht="17.45" customHeight="1" x14ac:dyDescent="0.3">
      <c r="B66" s="29">
        <v>22120051</v>
      </c>
      <c r="C66" s="29">
        <v>67.5</v>
      </c>
      <c r="D66" s="2">
        <v>62</v>
      </c>
      <c r="E66" s="9">
        <f t="shared" si="3"/>
        <v>76.543209876543202</v>
      </c>
    </row>
    <row r="67" spans="2:5" ht="17.45" customHeight="1" x14ac:dyDescent="0.3">
      <c r="B67" s="29">
        <v>22120080</v>
      </c>
      <c r="C67" s="29">
        <v>67.5</v>
      </c>
      <c r="D67" s="2">
        <v>62</v>
      </c>
      <c r="E67" s="9">
        <f t="shared" si="3"/>
        <v>76.543209876543202</v>
      </c>
    </row>
    <row r="68" spans="2:5" ht="17.45" customHeight="1" x14ac:dyDescent="0.3">
      <c r="B68" s="29">
        <v>22120013</v>
      </c>
      <c r="C68" s="29">
        <v>65</v>
      </c>
      <c r="D68" s="2">
        <v>64</v>
      </c>
      <c r="E68" s="9">
        <f t="shared" si="3"/>
        <v>79.012345679012341</v>
      </c>
    </row>
    <row r="69" spans="2:5" ht="17.45" customHeight="1" x14ac:dyDescent="0.3">
      <c r="B69" s="29">
        <v>22120071</v>
      </c>
      <c r="C69" s="29">
        <v>65</v>
      </c>
      <c r="D69" s="2">
        <v>64</v>
      </c>
      <c r="E69" s="9">
        <f t="shared" si="3"/>
        <v>79.012345679012341</v>
      </c>
    </row>
    <row r="70" spans="2:5" ht="17.45" customHeight="1" x14ac:dyDescent="0.3">
      <c r="B70" s="29">
        <v>22120123</v>
      </c>
      <c r="C70" s="29">
        <v>62.5</v>
      </c>
      <c r="D70" s="2">
        <v>67</v>
      </c>
      <c r="E70" s="9">
        <f t="shared" si="3"/>
        <v>82.716049382716051</v>
      </c>
    </row>
    <row r="71" spans="2:5" ht="17.45" customHeight="1" x14ac:dyDescent="0.3">
      <c r="B71" s="29">
        <v>22120022</v>
      </c>
      <c r="C71" s="29">
        <v>60</v>
      </c>
      <c r="D71" s="2">
        <v>68</v>
      </c>
      <c r="E71" s="9">
        <f t="shared" si="3"/>
        <v>83.950617283950606</v>
      </c>
    </row>
    <row r="72" spans="2:5" ht="17.45" customHeight="1" x14ac:dyDescent="0.3">
      <c r="B72" s="29">
        <v>22120094</v>
      </c>
      <c r="C72" s="29">
        <v>60</v>
      </c>
      <c r="D72" s="2">
        <v>68</v>
      </c>
      <c r="E72" s="9">
        <f t="shared" si="3"/>
        <v>83.950617283950606</v>
      </c>
    </row>
    <row r="73" spans="2:5" ht="17.45" customHeight="1" x14ac:dyDescent="0.3">
      <c r="B73" s="29">
        <v>22120025</v>
      </c>
      <c r="C73" s="29">
        <v>57.5</v>
      </c>
      <c r="D73" s="2">
        <v>69</v>
      </c>
      <c r="E73" s="9">
        <f t="shared" si="3"/>
        <v>85.18518518518519</v>
      </c>
    </row>
    <row r="74" spans="2:5" ht="17.45" customHeight="1" x14ac:dyDescent="0.3">
      <c r="B74" s="29">
        <v>22120033</v>
      </c>
      <c r="C74" s="29">
        <v>57.5</v>
      </c>
      <c r="D74" s="2">
        <v>69</v>
      </c>
      <c r="E74" s="9">
        <f t="shared" si="3"/>
        <v>85.18518518518519</v>
      </c>
    </row>
    <row r="75" spans="2:5" ht="17.45" customHeight="1" x14ac:dyDescent="0.3">
      <c r="B75" s="29">
        <v>22120103</v>
      </c>
      <c r="C75" s="29">
        <v>57.5</v>
      </c>
      <c r="D75" s="2">
        <v>69</v>
      </c>
      <c r="E75" s="9">
        <f t="shared" si="3"/>
        <v>85.18518518518519</v>
      </c>
    </row>
    <row r="76" spans="2:5" ht="17.45" customHeight="1" x14ac:dyDescent="0.3">
      <c r="B76" s="29">
        <v>22120021</v>
      </c>
      <c r="C76" s="29">
        <v>55</v>
      </c>
      <c r="D76" s="2">
        <v>72</v>
      </c>
      <c r="E76" s="9">
        <f t="shared" si="3"/>
        <v>88.888888888888886</v>
      </c>
    </row>
    <row r="77" spans="2:5" ht="17.45" customHeight="1" x14ac:dyDescent="0.3">
      <c r="B77" s="29">
        <v>22120057</v>
      </c>
      <c r="C77" s="29">
        <v>55</v>
      </c>
      <c r="D77" s="2">
        <v>72</v>
      </c>
      <c r="E77" s="9">
        <f t="shared" si="3"/>
        <v>88.888888888888886</v>
      </c>
    </row>
    <row r="78" spans="2:5" ht="17.45" customHeight="1" x14ac:dyDescent="0.3">
      <c r="B78" s="29">
        <v>22120081</v>
      </c>
      <c r="C78" s="29">
        <v>55</v>
      </c>
      <c r="D78" s="2">
        <v>72</v>
      </c>
      <c r="E78" s="9">
        <f t="shared" si="3"/>
        <v>88.888888888888886</v>
      </c>
    </row>
    <row r="79" spans="2:5" ht="17.45" customHeight="1" x14ac:dyDescent="0.3">
      <c r="B79" s="29">
        <v>22120078</v>
      </c>
      <c r="C79" s="29">
        <v>50</v>
      </c>
      <c r="D79" s="2">
        <v>76</v>
      </c>
      <c r="E79" s="9">
        <f t="shared" si="3"/>
        <v>93.827160493827151</v>
      </c>
    </row>
    <row r="80" spans="2:5" x14ac:dyDescent="0.3">
      <c r="B80" s="29">
        <v>22120136</v>
      </c>
      <c r="C80" s="29">
        <v>45</v>
      </c>
      <c r="D80" s="2">
        <v>77</v>
      </c>
      <c r="E80" s="9">
        <f t="shared" si="3"/>
        <v>95.061728395061735</v>
      </c>
    </row>
    <row r="81" spans="2:5" x14ac:dyDescent="0.3">
      <c r="B81" s="29">
        <v>22120028</v>
      </c>
      <c r="C81" s="29">
        <v>40</v>
      </c>
      <c r="D81" s="2">
        <v>78</v>
      </c>
      <c r="E81" s="9">
        <f t="shared" si="3"/>
        <v>96.296296296296291</v>
      </c>
    </row>
    <row r="82" spans="2:5" x14ac:dyDescent="0.3">
      <c r="B82" s="29">
        <v>22120110</v>
      </c>
      <c r="C82" s="29">
        <v>40</v>
      </c>
      <c r="D82" s="2">
        <v>78</v>
      </c>
      <c r="E82" s="9">
        <f t="shared" si="3"/>
        <v>96.296296296296291</v>
      </c>
    </row>
    <row r="83" spans="2:5" x14ac:dyDescent="0.3">
      <c r="B83" s="29">
        <v>22120118</v>
      </c>
      <c r="C83" s="29">
        <v>30</v>
      </c>
      <c r="D83" s="2">
        <v>80</v>
      </c>
      <c r="E83" s="9">
        <f t="shared" si="3"/>
        <v>98.76543209876543</v>
      </c>
    </row>
    <row r="84" spans="2:5" x14ac:dyDescent="0.3">
      <c r="B84" s="29">
        <v>22120105</v>
      </c>
      <c r="C84" s="29">
        <v>25</v>
      </c>
      <c r="D84" s="2">
        <v>81</v>
      </c>
      <c r="E84" s="9">
        <f t="shared" si="3"/>
        <v>100</v>
      </c>
    </row>
    <row r="85" spans="2:5" x14ac:dyDescent="0.3">
      <c r="B85" s="29">
        <v>22120067</v>
      </c>
      <c r="C85" s="29">
        <v>22.5</v>
      </c>
      <c r="D85" s="2">
        <v>135</v>
      </c>
      <c r="E85" s="9">
        <f t="shared" si="3"/>
        <v>166.66666666666669</v>
      </c>
    </row>
    <row r="86" spans="2:5" x14ac:dyDescent="0.3">
      <c r="B86" s="29">
        <v>22120004</v>
      </c>
      <c r="C86" s="29">
        <v>0</v>
      </c>
      <c r="D86" s="2">
        <v>135</v>
      </c>
      <c r="E86" s="9">
        <f>D86/135*100</f>
        <v>100</v>
      </c>
    </row>
    <row r="87" spans="2:5" x14ac:dyDescent="0.3">
      <c r="B87" s="29">
        <v>22120007</v>
      </c>
      <c r="C87" s="29">
        <v>0</v>
      </c>
      <c r="D87" s="2">
        <v>135</v>
      </c>
      <c r="E87" s="9">
        <f>D87/135*100</f>
        <v>100</v>
      </c>
    </row>
    <row r="88" spans="2:5" x14ac:dyDescent="0.3">
      <c r="B88" s="29">
        <v>22120008</v>
      </c>
      <c r="C88" s="29">
        <v>0</v>
      </c>
      <c r="D88" s="2">
        <v>135</v>
      </c>
      <c r="E88" s="9">
        <f>D88/135*100</f>
        <v>100</v>
      </c>
    </row>
    <row r="89" spans="2:5" x14ac:dyDescent="0.3">
      <c r="B89" s="29">
        <v>22120012</v>
      </c>
      <c r="C89" s="29">
        <v>0</v>
      </c>
      <c r="D89" s="2">
        <v>135</v>
      </c>
      <c r="E89" s="9">
        <f>D89/135*100</f>
        <v>100</v>
      </c>
    </row>
    <row r="90" spans="2:5" x14ac:dyDescent="0.3">
      <c r="B90" s="29">
        <v>22120014</v>
      </c>
      <c r="C90" s="29">
        <v>0</v>
      </c>
      <c r="D90" s="2">
        <v>135</v>
      </c>
      <c r="E90" s="9">
        <f t="shared" ref="E90:E139" si="4">D90/135*100</f>
        <v>100</v>
      </c>
    </row>
    <row r="91" spans="2:5" x14ac:dyDescent="0.3">
      <c r="B91" s="29">
        <v>22120015</v>
      </c>
      <c r="C91" s="29">
        <v>0</v>
      </c>
      <c r="D91" s="2">
        <v>135</v>
      </c>
      <c r="E91" s="9">
        <f t="shared" si="4"/>
        <v>100</v>
      </c>
    </row>
    <row r="92" spans="2:5" x14ac:dyDescent="0.3">
      <c r="B92" s="29">
        <v>22120016</v>
      </c>
      <c r="C92" s="29">
        <v>0</v>
      </c>
      <c r="D92" s="2">
        <v>135</v>
      </c>
      <c r="E92" s="9">
        <f t="shared" si="4"/>
        <v>100</v>
      </c>
    </row>
    <row r="93" spans="2:5" x14ac:dyDescent="0.3">
      <c r="B93" s="29">
        <v>22120017</v>
      </c>
      <c r="C93" s="29">
        <v>0</v>
      </c>
      <c r="D93" s="2">
        <v>135</v>
      </c>
      <c r="E93" s="9">
        <f t="shared" si="4"/>
        <v>100</v>
      </c>
    </row>
    <row r="94" spans="2:5" x14ac:dyDescent="0.3">
      <c r="B94" s="29">
        <v>22120019</v>
      </c>
      <c r="C94" s="29">
        <v>0</v>
      </c>
      <c r="D94" s="2">
        <v>135</v>
      </c>
      <c r="E94" s="9">
        <f t="shared" si="4"/>
        <v>100</v>
      </c>
    </row>
    <row r="95" spans="2:5" x14ac:dyDescent="0.3">
      <c r="B95" s="29">
        <v>22120020</v>
      </c>
      <c r="C95" s="29">
        <v>0</v>
      </c>
      <c r="D95" s="2">
        <v>135</v>
      </c>
      <c r="E95" s="9">
        <f t="shared" si="4"/>
        <v>100</v>
      </c>
    </row>
    <row r="96" spans="2:5" x14ac:dyDescent="0.3">
      <c r="B96" s="29">
        <v>22120023</v>
      </c>
      <c r="C96" s="29">
        <v>0</v>
      </c>
      <c r="D96" s="2">
        <v>135</v>
      </c>
      <c r="E96" s="9">
        <f t="shared" si="4"/>
        <v>100</v>
      </c>
    </row>
    <row r="97" spans="2:5" x14ac:dyDescent="0.3">
      <c r="B97" s="29">
        <v>22120024</v>
      </c>
      <c r="C97" s="29">
        <v>0</v>
      </c>
      <c r="D97" s="2">
        <v>135</v>
      </c>
      <c r="E97" s="9">
        <f t="shared" si="4"/>
        <v>100</v>
      </c>
    </row>
    <row r="98" spans="2:5" x14ac:dyDescent="0.3">
      <c r="B98" s="29">
        <v>22120027</v>
      </c>
      <c r="C98" s="29">
        <v>0</v>
      </c>
      <c r="D98" s="2">
        <v>135</v>
      </c>
      <c r="E98" s="9">
        <f t="shared" si="4"/>
        <v>100</v>
      </c>
    </row>
    <row r="99" spans="2:5" x14ac:dyDescent="0.3">
      <c r="B99" s="29">
        <v>22120029</v>
      </c>
      <c r="C99" s="29">
        <v>0</v>
      </c>
      <c r="D99" s="2">
        <v>135</v>
      </c>
      <c r="E99" s="9">
        <f t="shared" si="4"/>
        <v>100</v>
      </c>
    </row>
    <row r="100" spans="2:5" x14ac:dyDescent="0.3">
      <c r="B100" s="29">
        <v>22120030</v>
      </c>
      <c r="C100" s="29">
        <v>0</v>
      </c>
      <c r="D100" s="2">
        <v>135</v>
      </c>
      <c r="E100" s="9">
        <f t="shared" si="4"/>
        <v>100</v>
      </c>
    </row>
    <row r="101" spans="2:5" x14ac:dyDescent="0.3">
      <c r="B101" s="29">
        <v>22120036</v>
      </c>
      <c r="C101" s="29">
        <v>0</v>
      </c>
      <c r="D101" s="2">
        <v>135</v>
      </c>
      <c r="E101" s="9">
        <f t="shared" si="4"/>
        <v>100</v>
      </c>
    </row>
    <row r="102" spans="2:5" x14ac:dyDescent="0.3">
      <c r="B102" s="29">
        <v>22120037</v>
      </c>
      <c r="C102" s="29">
        <v>0</v>
      </c>
      <c r="D102" s="2">
        <v>135</v>
      </c>
      <c r="E102" s="9">
        <f t="shared" si="4"/>
        <v>100</v>
      </c>
    </row>
    <row r="103" spans="2:5" x14ac:dyDescent="0.3">
      <c r="B103" s="29">
        <v>22120040</v>
      </c>
      <c r="C103" s="29">
        <v>0</v>
      </c>
      <c r="D103" s="2">
        <v>135</v>
      </c>
      <c r="E103" s="9">
        <f t="shared" si="4"/>
        <v>100</v>
      </c>
    </row>
    <row r="104" spans="2:5" x14ac:dyDescent="0.3">
      <c r="B104" s="29">
        <v>22120044</v>
      </c>
      <c r="C104" s="29">
        <v>0</v>
      </c>
      <c r="D104" s="2">
        <v>135</v>
      </c>
      <c r="E104" s="9">
        <f t="shared" si="4"/>
        <v>100</v>
      </c>
    </row>
    <row r="105" spans="2:5" x14ac:dyDescent="0.3">
      <c r="B105" s="29">
        <v>22120047</v>
      </c>
      <c r="C105" s="29">
        <v>0</v>
      </c>
      <c r="D105" s="2">
        <v>135</v>
      </c>
      <c r="E105" s="9">
        <f t="shared" si="4"/>
        <v>100</v>
      </c>
    </row>
    <row r="106" spans="2:5" x14ac:dyDescent="0.3">
      <c r="B106" s="29">
        <v>22120050</v>
      </c>
      <c r="C106" s="29">
        <v>0</v>
      </c>
      <c r="D106" s="2">
        <v>135</v>
      </c>
      <c r="E106" s="9">
        <f t="shared" si="4"/>
        <v>100</v>
      </c>
    </row>
    <row r="107" spans="2:5" x14ac:dyDescent="0.3">
      <c r="B107" s="29">
        <v>22120054</v>
      </c>
      <c r="C107" s="29">
        <v>0</v>
      </c>
      <c r="D107" s="2">
        <v>135</v>
      </c>
      <c r="E107" s="9">
        <f t="shared" si="4"/>
        <v>100</v>
      </c>
    </row>
    <row r="108" spans="2:5" x14ac:dyDescent="0.3">
      <c r="B108" s="29">
        <v>22120055</v>
      </c>
      <c r="C108" s="29">
        <v>0</v>
      </c>
      <c r="D108" s="2">
        <v>135</v>
      </c>
      <c r="E108" s="9">
        <f t="shared" si="4"/>
        <v>100</v>
      </c>
    </row>
    <row r="109" spans="2:5" x14ac:dyDescent="0.3">
      <c r="B109" s="29">
        <v>22120056</v>
      </c>
      <c r="C109" s="29">
        <v>0</v>
      </c>
      <c r="D109" s="2">
        <v>135</v>
      </c>
      <c r="E109" s="9">
        <f t="shared" si="4"/>
        <v>100</v>
      </c>
    </row>
    <row r="110" spans="2:5" x14ac:dyDescent="0.3">
      <c r="B110" s="29">
        <v>22120060</v>
      </c>
      <c r="C110" s="29">
        <v>0</v>
      </c>
      <c r="D110" s="2">
        <v>135</v>
      </c>
      <c r="E110" s="9">
        <f t="shared" si="4"/>
        <v>100</v>
      </c>
    </row>
    <row r="111" spans="2:5" x14ac:dyDescent="0.3">
      <c r="B111" s="29">
        <v>22120063</v>
      </c>
      <c r="C111" s="29">
        <v>0</v>
      </c>
      <c r="D111" s="2">
        <v>135</v>
      </c>
      <c r="E111" s="9">
        <f t="shared" si="4"/>
        <v>100</v>
      </c>
    </row>
    <row r="112" spans="2:5" x14ac:dyDescent="0.3">
      <c r="B112" s="29">
        <v>22120065</v>
      </c>
      <c r="C112" s="29">
        <v>0</v>
      </c>
      <c r="D112" s="2">
        <v>135</v>
      </c>
      <c r="E112" s="9">
        <f t="shared" si="4"/>
        <v>100</v>
      </c>
    </row>
    <row r="113" spans="2:5" ht="17.45" customHeight="1" x14ac:dyDescent="0.3">
      <c r="B113" s="29">
        <v>22120066</v>
      </c>
      <c r="C113" s="29">
        <v>0</v>
      </c>
      <c r="D113" s="2">
        <v>135</v>
      </c>
      <c r="E113" s="9">
        <f t="shared" si="4"/>
        <v>100</v>
      </c>
    </row>
    <row r="114" spans="2:5" x14ac:dyDescent="0.3">
      <c r="B114" s="29">
        <v>22120069</v>
      </c>
      <c r="C114" s="29">
        <v>0</v>
      </c>
      <c r="D114" s="2">
        <v>135</v>
      </c>
      <c r="E114" s="9">
        <f t="shared" si="4"/>
        <v>100</v>
      </c>
    </row>
    <row r="115" spans="2:5" ht="17.45" customHeight="1" x14ac:dyDescent="0.3">
      <c r="B115" s="29">
        <v>22120070</v>
      </c>
      <c r="C115" s="29">
        <v>0</v>
      </c>
      <c r="D115" s="2">
        <v>135</v>
      </c>
      <c r="E115" s="9">
        <f t="shared" si="4"/>
        <v>100</v>
      </c>
    </row>
    <row r="116" spans="2:5" x14ac:dyDescent="0.3">
      <c r="B116" s="29">
        <v>22120072</v>
      </c>
      <c r="C116" s="29">
        <v>0</v>
      </c>
      <c r="D116" s="2">
        <v>135</v>
      </c>
      <c r="E116" s="9">
        <f t="shared" si="4"/>
        <v>100</v>
      </c>
    </row>
    <row r="117" spans="2:5" x14ac:dyDescent="0.3">
      <c r="B117" s="29">
        <v>22120073</v>
      </c>
      <c r="C117" s="29">
        <v>0</v>
      </c>
      <c r="D117" s="2">
        <v>135</v>
      </c>
      <c r="E117" s="9">
        <f t="shared" si="4"/>
        <v>100</v>
      </c>
    </row>
    <row r="118" spans="2:5" x14ac:dyDescent="0.3">
      <c r="B118" s="29">
        <v>22120074</v>
      </c>
      <c r="C118" s="29">
        <v>0</v>
      </c>
      <c r="D118" s="2">
        <v>135</v>
      </c>
      <c r="E118" s="9">
        <f t="shared" si="4"/>
        <v>100</v>
      </c>
    </row>
    <row r="119" spans="2:5" x14ac:dyDescent="0.3">
      <c r="B119" s="29">
        <v>22120076</v>
      </c>
      <c r="C119" s="29">
        <v>0</v>
      </c>
      <c r="D119" s="2">
        <v>135</v>
      </c>
      <c r="E119" s="9">
        <f t="shared" si="4"/>
        <v>100</v>
      </c>
    </row>
    <row r="120" spans="2:5" x14ac:dyDescent="0.3">
      <c r="B120" s="29">
        <v>22120082</v>
      </c>
      <c r="C120" s="29">
        <v>0</v>
      </c>
      <c r="D120" s="2">
        <v>135</v>
      </c>
      <c r="E120" s="9">
        <f t="shared" si="4"/>
        <v>100</v>
      </c>
    </row>
    <row r="121" spans="2:5" ht="17.45" customHeight="1" x14ac:dyDescent="0.3">
      <c r="B121" s="29">
        <v>22120083</v>
      </c>
      <c r="C121" s="29">
        <v>0</v>
      </c>
      <c r="D121" s="2">
        <v>135</v>
      </c>
      <c r="E121" s="9">
        <f t="shared" si="4"/>
        <v>100</v>
      </c>
    </row>
    <row r="122" spans="2:5" x14ac:dyDescent="0.3">
      <c r="B122" s="29">
        <v>22120085</v>
      </c>
      <c r="C122" s="29">
        <v>0</v>
      </c>
      <c r="D122" s="2">
        <v>135</v>
      </c>
      <c r="E122" s="9">
        <f t="shared" si="4"/>
        <v>100</v>
      </c>
    </row>
    <row r="123" spans="2:5" x14ac:dyDescent="0.3">
      <c r="B123" s="29">
        <v>22120089</v>
      </c>
      <c r="C123" s="29">
        <v>0</v>
      </c>
      <c r="D123" s="2">
        <v>135</v>
      </c>
      <c r="E123" s="9">
        <f t="shared" si="4"/>
        <v>100</v>
      </c>
    </row>
    <row r="124" spans="2:5" x14ac:dyDescent="0.3">
      <c r="B124" s="29">
        <v>22120091</v>
      </c>
      <c r="C124" s="29">
        <v>0</v>
      </c>
      <c r="D124" s="2">
        <v>135</v>
      </c>
      <c r="E124" s="9">
        <f t="shared" si="4"/>
        <v>100</v>
      </c>
    </row>
    <row r="125" spans="2:5" x14ac:dyDescent="0.3">
      <c r="B125" s="29">
        <v>22120092</v>
      </c>
      <c r="C125" s="29">
        <v>0</v>
      </c>
      <c r="D125" s="2">
        <v>135</v>
      </c>
      <c r="E125" s="9">
        <f t="shared" si="4"/>
        <v>100</v>
      </c>
    </row>
    <row r="126" spans="2:5" x14ac:dyDescent="0.3">
      <c r="B126" s="29">
        <v>22120096</v>
      </c>
      <c r="C126" s="29">
        <v>0</v>
      </c>
      <c r="D126" s="2">
        <v>135</v>
      </c>
      <c r="E126" s="9">
        <f t="shared" si="4"/>
        <v>100</v>
      </c>
    </row>
    <row r="127" spans="2:5" x14ac:dyDescent="0.3">
      <c r="B127" s="29">
        <v>22120099</v>
      </c>
      <c r="C127" s="29">
        <v>0</v>
      </c>
      <c r="D127" s="2">
        <v>135</v>
      </c>
      <c r="E127" s="9">
        <f t="shared" si="4"/>
        <v>100</v>
      </c>
    </row>
    <row r="128" spans="2:5" x14ac:dyDescent="0.3">
      <c r="B128" s="29">
        <v>22120112</v>
      </c>
      <c r="C128" s="29">
        <v>0</v>
      </c>
      <c r="D128" s="2">
        <v>135</v>
      </c>
      <c r="E128" s="9">
        <f t="shared" si="4"/>
        <v>100</v>
      </c>
    </row>
    <row r="129" spans="2:5" x14ac:dyDescent="0.3">
      <c r="B129" s="29">
        <v>22120115</v>
      </c>
      <c r="C129" s="29">
        <v>0</v>
      </c>
      <c r="D129" s="2">
        <v>135</v>
      </c>
      <c r="E129" s="9">
        <f t="shared" si="4"/>
        <v>100</v>
      </c>
    </row>
    <row r="130" spans="2:5" x14ac:dyDescent="0.3">
      <c r="B130" s="29">
        <v>22120116</v>
      </c>
      <c r="C130" s="29">
        <v>0</v>
      </c>
      <c r="D130" s="2">
        <v>135</v>
      </c>
      <c r="E130" s="9">
        <f t="shared" si="4"/>
        <v>100</v>
      </c>
    </row>
    <row r="131" spans="2:5" x14ac:dyDescent="0.3">
      <c r="B131" s="29">
        <v>22120120</v>
      </c>
      <c r="C131" s="29">
        <v>0</v>
      </c>
      <c r="D131" s="2">
        <v>135</v>
      </c>
      <c r="E131" s="9">
        <f t="shared" si="4"/>
        <v>100</v>
      </c>
    </row>
    <row r="132" spans="2:5" x14ac:dyDescent="0.3">
      <c r="B132" s="29">
        <v>22120124</v>
      </c>
      <c r="C132" s="29">
        <v>0</v>
      </c>
      <c r="D132" s="2">
        <v>135</v>
      </c>
      <c r="E132" s="9">
        <f t="shared" si="4"/>
        <v>100</v>
      </c>
    </row>
    <row r="133" spans="2:5" x14ac:dyDescent="0.3">
      <c r="B133" s="29">
        <v>22120126</v>
      </c>
      <c r="C133" s="29">
        <v>0</v>
      </c>
      <c r="D133" s="2">
        <v>135</v>
      </c>
      <c r="E133" s="9">
        <f t="shared" si="4"/>
        <v>100</v>
      </c>
    </row>
    <row r="134" spans="2:5" x14ac:dyDescent="0.3">
      <c r="B134" s="29">
        <v>22120127</v>
      </c>
      <c r="C134" s="29">
        <v>0</v>
      </c>
      <c r="D134" s="2">
        <v>135</v>
      </c>
      <c r="E134" s="9">
        <f t="shared" si="4"/>
        <v>100</v>
      </c>
    </row>
    <row r="135" spans="2:5" x14ac:dyDescent="0.3">
      <c r="B135" s="29">
        <v>22120129</v>
      </c>
      <c r="C135" s="29">
        <v>0</v>
      </c>
      <c r="D135" s="2">
        <v>135</v>
      </c>
      <c r="E135" s="9">
        <f t="shared" si="4"/>
        <v>100</v>
      </c>
    </row>
    <row r="136" spans="2:5" x14ac:dyDescent="0.3">
      <c r="B136" s="29">
        <v>22120131</v>
      </c>
      <c r="C136" s="29">
        <v>0</v>
      </c>
      <c r="D136" s="2">
        <v>135</v>
      </c>
      <c r="E136" s="9">
        <f t="shared" si="4"/>
        <v>100</v>
      </c>
    </row>
    <row r="137" spans="2:5" x14ac:dyDescent="0.3">
      <c r="B137" s="29">
        <v>22120133</v>
      </c>
      <c r="C137" s="29">
        <v>0</v>
      </c>
      <c r="D137" s="2">
        <v>135</v>
      </c>
      <c r="E137" s="9">
        <f t="shared" si="4"/>
        <v>100</v>
      </c>
    </row>
    <row r="138" spans="2:5" x14ac:dyDescent="0.3">
      <c r="B138" s="29">
        <v>22120133</v>
      </c>
      <c r="C138" s="29">
        <v>0</v>
      </c>
      <c r="D138" s="2">
        <v>135</v>
      </c>
      <c r="E138" s="9">
        <f t="shared" si="4"/>
        <v>100</v>
      </c>
    </row>
    <row r="139" spans="2:5" x14ac:dyDescent="0.3">
      <c r="B139" s="29">
        <v>22120134</v>
      </c>
      <c r="C139" s="29">
        <v>0</v>
      </c>
      <c r="D139" s="2">
        <v>135</v>
      </c>
      <c r="E139" s="9">
        <f t="shared" si="4"/>
        <v>100</v>
      </c>
    </row>
  </sheetData>
  <sortState xmlns:xlrd2="http://schemas.microsoft.com/office/spreadsheetml/2017/richdata2" ref="B5:E89">
    <sortCondition descending="1" ref="C5:C89"/>
  </sortState>
  <mergeCells count="1">
    <mergeCell ref="B1:P2"/>
  </mergeCells>
  <phoneticPr fontId="1" type="noConversion"/>
  <pageMargins left="1" right="1" top="1" bottom="1" header="0.5" footer="0.5"/>
  <pageSetup paperSize="9"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005E-3DFE-450C-9C9E-8B59B50121B6}">
  <sheetPr>
    <pageSetUpPr fitToPage="1"/>
  </sheetPr>
  <dimension ref="B1:P139"/>
  <sheetViews>
    <sheetView showGridLines="0" zoomScale="85" zoomScaleNormal="85" workbookViewId="0">
      <selection activeCell="O3" sqref="O3"/>
    </sheetView>
  </sheetViews>
  <sheetFormatPr defaultRowHeight="16.5" x14ac:dyDescent="0.3"/>
  <cols>
    <col min="2" max="2" width="11" bestFit="1" customWidth="1"/>
  </cols>
  <sheetData>
    <row r="1" spans="2:16" x14ac:dyDescent="0.3">
      <c r="B1" s="35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6" x14ac:dyDescent="0.3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4" spans="2:16" ht="17.25" thickBot="1" x14ac:dyDescent="0.35">
      <c r="B4" s="18" t="s">
        <v>11</v>
      </c>
      <c r="C4" s="18" t="s">
        <v>10</v>
      </c>
      <c r="D4" s="18" t="s">
        <v>12</v>
      </c>
      <c r="E4" s="3" t="s">
        <v>8</v>
      </c>
      <c r="N4" s="12" t="s">
        <v>7</v>
      </c>
      <c r="O4" s="11" t="s">
        <v>6</v>
      </c>
      <c r="P4" s="10" t="s">
        <v>5</v>
      </c>
    </row>
    <row r="5" spans="2:16" x14ac:dyDescent="0.3">
      <c r="B5" s="29">
        <v>22120001</v>
      </c>
      <c r="C5" s="29">
        <v>85</v>
      </c>
      <c r="D5" s="2">
        <v>1</v>
      </c>
      <c r="E5" s="9">
        <f>D5/61*100</f>
        <v>1.639344262295082</v>
      </c>
      <c r="N5" s="28">
        <v>100</v>
      </c>
      <c r="O5" s="6">
        <f>FREQUENCY($C$5:$C$98,N5:N44)</f>
        <v>0</v>
      </c>
      <c r="P5" s="5">
        <f>O5</f>
        <v>0</v>
      </c>
    </row>
    <row r="6" spans="2:16" x14ac:dyDescent="0.3">
      <c r="B6" s="29">
        <v>22120108</v>
      </c>
      <c r="C6" s="29">
        <v>75</v>
      </c>
      <c r="D6" s="2">
        <v>2</v>
      </c>
      <c r="E6" s="9">
        <f t="shared" ref="E6:E65" si="0">D6/61*100</f>
        <v>3.278688524590164</v>
      </c>
      <c r="N6" s="8">
        <v>97.5</v>
      </c>
      <c r="O6" s="6">
        <f t="shared" ref="O6:O44" si="1">FREQUENCY($C$5:$C$98,N6:N45)</f>
        <v>0</v>
      </c>
      <c r="P6" s="5">
        <f>P5+O6</f>
        <v>0</v>
      </c>
    </row>
    <row r="7" spans="2:16" x14ac:dyDescent="0.3">
      <c r="B7" s="29">
        <v>22120002</v>
      </c>
      <c r="C7" s="29">
        <v>70</v>
      </c>
      <c r="D7" s="2">
        <v>3</v>
      </c>
      <c r="E7" s="9">
        <f t="shared" si="0"/>
        <v>4.918032786885246</v>
      </c>
      <c r="N7" s="8">
        <v>95</v>
      </c>
      <c r="O7" s="6">
        <f t="shared" si="1"/>
        <v>0</v>
      </c>
      <c r="P7" s="5">
        <f>P6+O7</f>
        <v>0</v>
      </c>
    </row>
    <row r="8" spans="2:16" x14ac:dyDescent="0.3">
      <c r="B8" s="29">
        <v>22120018</v>
      </c>
      <c r="C8" s="29">
        <v>70</v>
      </c>
      <c r="D8" s="2">
        <v>3</v>
      </c>
      <c r="E8" s="9">
        <f t="shared" si="0"/>
        <v>4.918032786885246</v>
      </c>
      <c r="N8" s="7">
        <v>92.5</v>
      </c>
      <c r="O8" s="6">
        <f t="shared" si="1"/>
        <v>0</v>
      </c>
      <c r="P8" s="5">
        <f t="shared" ref="P8:P45" si="2">P7+O8</f>
        <v>0</v>
      </c>
    </row>
    <row r="9" spans="2:16" x14ac:dyDescent="0.3">
      <c r="B9" s="29">
        <v>22120064</v>
      </c>
      <c r="C9" s="29">
        <v>65</v>
      </c>
      <c r="D9" s="2">
        <v>5</v>
      </c>
      <c r="E9" s="9">
        <f t="shared" si="0"/>
        <v>8.1967213114754092</v>
      </c>
      <c r="N9" s="8">
        <v>90</v>
      </c>
      <c r="O9" s="6">
        <f t="shared" si="1"/>
        <v>0</v>
      </c>
      <c r="P9" s="5">
        <f t="shared" si="2"/>
        <v>0</v>
      </c>
    </row>
    <row r="10" spans="2:16" x14ac:dyDescent="0.3">
      <c r="B10" s="29">
        <v>22120074</v>
      </c>
      <c r="C10" s="29">
        <v>62.5</v>
      </c>
      <c r="D10" s="2">
        <v>6</v>
      </c>
      <c r="E10" s="9">
        <f t="shared" si="0"/>
        <v>9.8360655737704921</v>
      </c>
      <c r="N10" s="8">
        <v>87.5</v>
      </c>
      <c r="O10" s="6">
        <f t="shared" si="1"/>
        <v>0</v>
      </c>
      <c r="P10" s="5">
        <f t="shared" si="2"/>
        <v>0</v>
      </c>
    </row>
    <row r="11" spans="2:16" x14ac:dyDescent="0.3">
      <c r="B11" s="29">
        <v>22120104</v>
      </c>
      <c r="C11" s="29">
        <v>62.5</v>
      </c>
      <c r="D11" s="2">
        <v>6</v>
      </c>
      <c r="E11" s="9">
        <f t="shared" si="0"/>
        <v>9.8360655737704921</v>
      </c>
      <c r="N11" s="7">
        <v>85</v>
      </c>
      <c r="O11" s="6">
        <f t="shared" si="1"/>
        <v>1</v>
      </c>
      <c r="P11" s="5">
        <f t="shared" si="2"/>
        <v>1</v>
      </c>
    </row>
    <row r="12" spans="2:16" x14ac:dyDescent="0.3">
      <c r="B12" s="29">
        <v>22120048</v>
      </c>
      <c r="C12" s="29">
        <v>60</v>
      </c>
      <c r="D12" s="2">
        <v>8</v>
      </c>
      <c r="E12" s="9">
        <f t="shared" si="0"/>
        <v>13.114754098360656</v>
      </c>
      <c r="N12" s="8">
        <v>82.5</v>
      </c>
      <c r="O12" s="6">
        <f t="shared" si="1"/>
        <v>0</v>
      </c>
      <c r="P12" s="5">
        <f t="shared" si="2"/>
        <v>1</v>
      </c>
    </row>
    <row r="13" spans="2:16" x14ac:dyDescent="0.3">
      <c r="B13" s="29">
        <v>22120071</v>
      </c>
      <c r="C13" s="29">
        <v>60</v>
      </c>
      <c r="D13" s="2">
        <v>8</v>
      </c>
      <c r="E13" s="9">
        <f t="shared" si="0"/>
        <v>13.114754098360656</v>
      </c>
      <c r="N13" s="8">
        <v>80</v>
      </c>
      <c r="O13" s="6">
        <f t="shared" si="1"/>
        <v>0</v>
      </c>
      <c r="P13" s="5">
        <f t="shared" si="2"/>
        <v>1</v>
      </c>
    </row>
    <row r="14" spans="2:16" x14ac:dyDescent="0.3">
      <c r="B14" s="29">
        <v>22120078</v>
      </c>
      <c r="C14" s="29">
        <v>60</v>
      </c>
      <c r="D14" s="2">
        <v>8</v>
      </c>
      <c r="E14" s="9">
        <f t="shared" si="0"/>
        <v>13.114754098360656</v>
      </c>
      <c r="N14" s="7">
        <v>77.5</v>
      </c>
      <c r="O14" s="6">
        <f t="shared" si="1"/>
        <v>0</v>
      </c>
      <c r="P14" s="5">
        <f t="shared" si="2"/>
        <v>1</v>
      </c>
    </row>
    <row r="15" spans="2:16" x14ac:dyDescent="0.3">
      <c r="B15" s="29">
        <v>22120095</v>
      </c>
      <c r="C15" s="29">
        <v>60</v>
      </c>
      <c r="D15" s="2">
        <v>8</v>
      </c>
      <c r="E15" s="9">
        <f t="shared" si="0"/>
        <v>13.114754098360656</v>
      </c>
      <c r="N15" s="8">
        <v>75</v>
      </c>
      <c r="O15" s="6">
        <f t="shared" si="1"/>
        <v>1</v>
      </c>
      <c r="P15" s="5">
        <f t="shared" si="2"/>
        <v>2</v>
      </c>
    </row>
    <row r="16" spans="2:16" x14ac:dyDescent="0.3">
      <c r="B16" s="29">
        <v>22120043</v>
      </c>
      <c r="C16" s="29">
        <v>57.5</v>
      </c>
      <c r="D16" s="2">
        <v>12</v>
      </c>
      <c r="E16" s="9">
        <f t="shared" si="0"/>
        <v>19.672131147540984</v>
      </c>
      <c r="N16" s="8">
        <v>72.5</v>
      </c>
      <c r="O16" s="6">
        <f t="shared" si="1"/>
        <v>0</v>
      </c>
      <c r="P16" s="5">
        <f t="shared" si="2"/>
        <v>2</v>
      </c>
    </row>
    <row r="17" spans="2:16" x14ac:dyDescent="0.3">
      <c r="B17" s="29">
        <v>22120052</v>
      </c>
      <c r="C17" s="29">
        <v>57.5</v>
      </c>
      <c r="D17" s="2">
        <v>12</v>
      </c>
      <c r="E17" s="9">
        <f t="shared" si="0"/>
        <v>19.672131147540984</v>
      </c>
      <c r="N17" s="7">
        <v>70</v>
      </c>
      <c r="O17" s="6">
        <f t="shared" si="1"/>
        <v>2</v>
      </c>
      <c r="P17" s="5">
        <f t="shared" si="2"/>
        <v>4</v>
      </c>
    </row>
    <row r="18" spans="2:16" x14ac:dyDescent="0.3">
      <c r="B18" s="29">
        <v>22120097</v>
      </c>
      <c r="C18" s="29">
        <v>57.5</v>
      </c>
      <c r="D18" s="2">
        <v>12</v>
      </c>
      <c r="E18" s="9">
        <f t="shared" si="0"/>
        <v>19.672131147540984</v>
      </c>
      <c r="N18" s="8">
        <v>67.5</v>
      </c>
      <c r="O18" s="6">
        <f t="shared" si="1"/>
        <v>0</v>
      </c>
      <c r="P18" s="5">
        <f t="shared" si="2"/>
        <v>4</v>
      </c>
    </row>
    <row r="19" spans="2:16" x14ac:dyDescent="0.3">
      <c r="B19" s="29">
        <v>22120102</v>
      </c>
      <c r="C19" s="29">
        <v>57.5</v>
      </c>
      <c r="D19" s="2">
        <v>12</v>
      </c>
      <c r="E19" s="9">
        <f t="shared" si="0"/>
        <v>19.672131147540984</v>
      </c>
      <c r="N19" s="8">
        <v>65</v>
      </c>
      <c r="O19" s="6">
        <f t="shared" si="1"/>
        <v>1</v>
      </c>
      <c r="P19" s="5">
        <f t="shared" si="2"/>
        <v>5</v>
      </c>
    </row>
    <row r="20" spans="2:16" x14ac:dyDescent="0.3">
      <c r="B20" s="29">
        <v>22120061</v>
      </c>
      <c r="C20" s="29">
        <v>55</v>
      </c>
      <c r="D20" s="2">
        <v>16</v>
      </c>
      <c r="E20" s="9">
        <f t="shared" si="0"/>
        <v>26.229508196721312</v>
      </c>
      <c r="N20" s="7">
        <v>62.5</v>
      </c>
      <c r="O20" s="6">
        <f t="shared" si="1"/>
        <v>2</v>
      </c>
      <c r="P20" s="5">
        <f t="shared" si="2"/>
        <v>7</v>
      </c>
    </row>
    <row r="21" spans="2:16" x14ac:dyDescent="0.3">
      <c r="B21" s="29">
        <v>22120119</v>
      </c>
      <c r="C21" s="29">
        <v>55</v>
      </c>
      <c r="D21" s="2">
        <v>16</v>
      </c>
      <c r="E21" s="9">
        <f t="shared" si="0"/>
        <v>26.229508196721312</v>
      </c>
      <c r="N21" s="8">
        <v>60</v>
      </c>
      <c r="O21" s="6">
        <f t="shared" si="1"/>
        <v>4</v>
      </c>
      <c r="P21" s="5">
        <f t="shared" si="2"/>
        <v>11</v>
      </c>
    </row>
    <row r="22" spans="2:16" x14ac:dyDescent="0.3">
      <c r="B22" s="29">
        <v>22120130</v>
      </c>
      <c r="C22" s="29">
        <v>55</v>
      </c>
      <c r="D22" s="2">
        <v>16</v>
      </c>
      <c r="E22" s="9">
        <f t="shared" si="0"/>
        <v>26.229508196721312</v>
      </c>
      <c r="N22" s="8">
        <v>57.5</v>
      </c>
      <c r="O22" s="6">
        <f t="shared" si="1"/>
        <v>4</v>
      </c>
      <c r="P22" s="5">
        <f t="shared" si="2"/>
        <v>15</v>
      </c>
    </row>
    <row r="23" spans="2:16" x14ac:dyDescent="0.3">
      <c r="B23" s="29">
        <v>22120011</v>
      </c>
      <c r="C23" s="29">
        <v>52.5</v>
      </c>
      <c r="D23" s="2">
        <v>19</v>
      </c>
      <c r="E23" s="9">
        <f t="shared" si="0"/>
        <v>31.147540983606557</v>
      </c>
      <c r="N23" s="7">
        <v>55</v>
      </c>
      <c r="O23" s="6">
        <f t="shared" si="1"/>
        <v>3</v>
      </c>
      <c r="P23" s="5">
        <f t="shared" si="2"/>
        <v>18</v>
      </c>
    </row>
    <row r="24" spans="2:16" x14ac:dyDescent="0.3">
      <c r="B24" s="29">
        <v>22120041</v>
      </c>
      <c r="C24" s="29">
        <v>52.5</v>
      </c>
      <c r="D24" s="2">
        <v>19</v>
      </c>
      <c r="E24" s="9">
        <f t="shared" si="0"/>
        <v>31.147540983606557</v>
      </c>
      <c r="N24" s="8">
        <v>52.5</v>
      </c>
      <c r="O24" s="6">
        <f t="shared" si="1"/>
        <v>7</v>
      </c>
      <c r="P24" s="5">
        <f t="shared" si="2"/>
        <v>25</v>
      </c>
    </row>
    <row r="25" spans="2:16" x14ac:dyDescent="0.3">
      <c r="B25" s="29">
        <v>22120062</v>
      </c>
      <c r="C25" s="29">
        <v>52.5</v>
      </c>
      <c r="D25" s="2">
        <v>19</v>
      </c>
      <c r="E25" s="9">
        <f t="shared" si="0"/>
        <v>31.147540983606557</v>
      </c>
      <c r="N25" s="8">
        <v>50</v>
      </c>
      <c r="O25" s="6">
        <f t="shared" si="1"/>
        <v>6</v>
      </c>
      <c r="P25" s="5">
        <f t="shared" si="2"/>
        <v>31</v>
      </c>
    </row>
    <row r="26" spans="2:16" x14ac:dyDescent="0.3">
      <c r="B26" s="29">
        <v>22120106</v>
      </c>
      <c r="C26" s="29">
        <v>52.5</v>
      </c>
      <c r="D26" s="2">
        <v>19</v>
      </c>
      <c r="E26" s="9">
        <f t="shared" si="0"/>
        <v>31.147540983606557</v>
      </c>
      <c r="N26" s="7">
        <v>47.5</v>
      </c>
      <c r="O26" s="6">
        <f t="shared" si="1"/>
        <v>4</v>
      </c>
      <c r="P26" s="5">
        <f t="shared" si="2"/>
        <v>35</v>
      </c>
    </row>
    <row r="27" spans="2:16" x14ac:dyDescent="0.3">
      <c r="B27" s="29">
        <v>22120111</v>
      </c>
      <c r="C27" s="29">
        <v>52.5</v>
      </c>
      <c r="D27" s="2">
        <v>19</v>
      </c>
      <c r="E27" s="9">
        <f t="shared" si="0"/>
        <v>31.147540983606557</v>
      </c>
      <c r="N27" s="8">
        <v>45</v>
      </c>
      <c r="O27" s="6">
        <f t="shared" si="1"/>
        <v>3</v>
      </c>
      <c r="P27" s="5">
        <f t="shared" si="2"/>
        <v>38</v>
      </c>
    </row>
    <row r="28" spans="2:16" x14ac:dyDescent="0.3">
      <c r="B28" s="29">
        <v>22120121</v>
      </c>
      <c r="C28" s="29">
        <v>52.5</v>
      </c>
      <c r="D28" s="2">
        <v>19</v>
      </c>
      <c r="E28" s="9">
        <f t="shared" si="0"/>
        <v>31.147540983606557</v>
      </c>
      <c r="N28" s="8">
        <v>42.5</v>
      </c>
      <c r="O28" s="6">
        <f t="shared" si="1"/>
        <v>7</v>
      </c>
      <c r="P28" s="5">
        <f t="shared" si="2"/>
        <v>45</v>
      </c>
    </row>
    <row r="29" spans="2:16" x14ac:dyDescent="0.3">
      <c r="B29" s="29">
        <v>22120125</v>
      </c>
      <c r="C29" s="29">
        <v>52.5</v>
      </c>
      <c r="D29" s="2">
        <v>19</v>
      </c>
      <c r="E29" s="9">
        <f t="shared" si="0"/>
        <v>31.147540983606557</v>
      </c>
      <c r="N29" s="7">
        <v>40</v>
      </c>
      <c r="O29" s="6">
        <f t="shared" si="1"/>
        <v>2</v>
      </c>
      <c r="P29" s="5">
        <f t="shared" si="2"/>
        <v>47</v>
      </c>
    </row>
    <row r="30" spans="2:16" x14ac:dyDescent="0.3">
      <c r="B30" s="29">
        <v>22120038</v>
      </c>
      <c r="C30" s="29">
        <v>50</v>
      </c>
      <c r="D30" s="2">
        <v>26</v>
      </c>
      <c r="E30" s="9">
        <f t="shared" si="0"/>
        <v>42.622950819672127</v>
      </c>
      <c r="N30" s="8">
        <v>37.5</v>
      </c>
      <c r="O30" s="6">
        <f t="shared" si="1"/>
        <v>4</v>
      </c>
      <c r="P30" s="5">
        <f t="shared" si="2"/>
        <v>51</v>
      </c>
    </row>
    <row r="31" spans="2:16" x14ac:dyDescent="0.3">
      <c r="B31" s="29">
        <v>22120053</v>
      </c>
      <c r="C31" s="29">
        <v>50</v>
      </c>
      <c r="D31" s="2">
        <v>26</v>
      </c>
      <c r="E31" s="9">
        <f t="shared" si="0"/>
        <v>42.622950819672127</v>
      </c>
      <c r="N31" s="8">
        <v>35</v>
      </c>
      <c r="O31" s="6">
        <f t="shared" si="1"/>
        <v>2</v>
      </c>
      <c r="P31" s="5">
        <f t="shared" si="2"/>
        <v>53</v>
      </c>
    </row>
    <row r="32" spans="2:16" x14ac:dyDescent="0.3">
      <c r="B32" s="29">
        <v>22120087</v>
      </c>
      <c r="C32" s="29">
        <v>50</v>
      </c>
      <c r="D32" s="2">
        <v>26</v>
      </c>
      <c r="E32" s="9">
        <f t="shared" si="0"/>
        <v>42.622950819672127</v>
      </c>
      <c r="N32" s="7">
        <v>32.5</v>
      </c>
      <c r="O32" s="6">
        <f t="shared" si="1"/>
        <v>2</v>
      </c>
      <c r="P32" s="5">
        <f t="shared" si="2"/>
        <v>55</v>
      </c>
    </row>
    <row r="33" spans="2:16" x14ac:dyDescent="0.3">
      <c r="B33" s="29">
        <v>22120091</v>
      </c>
      <c r="C33" s="29">
        <v>50</v>
      </c>
      <c r="D33" s="2">
        <v>26</v>
      </c>
      <c r="E33" s="9">
        <f t="shared" si="0"/>
        <v>42.622950819672127</v>
      </c>
      <c r="N33" s="8">
        <v>30</v>
      </c>
      <c r="O33" s="6">
        <f t="shared" si="1"/>
        <v>4</v>
      </c>
      <c r="P33" s="5">
        <f t="shared" si="2"/>
        <v>59</v>
      </c>
    </row>
    <row r="34" spans="2:16" x14ac:dyDescent="0.3">
      <c r="B34" s="29">
        <v>22120118</v>
      </c>
      <c r="C34" s="29">
        <v>50</v>
      </c>
      <c r="D34" s="2">
        <v>26</v>
      </c>
      <c r="E34" s="9">
        <f t="shared" si="0"/>
        <v>42.622950819672127</v>
      </c>
      <c r="N34" s="8">
        <v>27.5</v>
      </c>
      <c r="O34" s="6">
        <f t="shared" si="1"/>
        <v>0</v>
      </c>
      <c r="P34" s="5">
        <f t="shared" si="2"/>
        <v>59</v>
      </c>
    </row>
    <row r="35" spans="2:16" x14ac:dyDescent="0.3">
      <c r="B35" s="29">
        <v>22120132</v>
      </c>
      <c r="C35" s="29">
        <v>50</v>
      </c>
      <c r="D35" s="2">
        <v>26</v>
      </c>
      <c r="E35" s="9">
        <f t="shared" si="0"/>
        <v>42.622950819672127</v>
      </c>
      <c r="N35" s="7">
        <v>25</v>
      </c>
      <c r="O35" s="6">
        <f t="shared" si="1"/>
        <v>2</v>
      </c>
      <c r="P35" s="5">
        <f t="shared" si="2"/>
        <v>61</v>
      </c>
    </row>
    <row r="36" spans="2:16" x14ac:dyDescent="0.3">
      <c r="B36" s="29">
        <v>22120057</v>
      </c>
      <c r="C36" s="29">
        <v>47.5</v>
      </c>
      <c r="D36" s="2">
        <v>32</v>
      </c>
      <c r="E36" s="9">
        <f t="shared" si="0"/>
        <v>52.459016393442624</v>
      </c>
      <c r="N36" s="8">
        <v>22.5</v>
      </c>
      <c r="O36" s="6">
        <f t="shared" si="1"/>
        <v>0</v>
      </c>
      <c r="P36" s="5">
        <f t="shared" si="2"/>
        <v>61</v>
      </c>
    </row>
    <row r="37" spans="2:16" x14ac:dyDescent="0.3">
      <c r="B37" s="29">
        <v>22120077</v>
      </c>
      <c r="C37" s="29">
        <v>47.5</v>
      </c>
      <c r="D37" s="2">
        <v>32</v>
      </c>
      <c r="E37" s="9">
        <f t="shared" si="0"/>
        <v>52.459016393442624</v>
      </c>
      <c r="N37" s="8">
        <v>20</v>
      </c>
      <c r="O37" s="6">
        <f t="shared" si="1"/>
        <v>0</v>
      </c>
      <c r="P37" s="5">
        <f t="shared" si="2"/>
        <v>61</v>
      </c>
    </row>
    <row r="38" spans="2:16" x14ac:dyDescent="0.3">
      <c r="B38" s="29">
        <v>22120093</v>
      </c>
      <c r="C38" s="29">
        <v>47.5</v>
      </c>
      <c r="D38" s="2">
        <v>32</v>
      </c>
      <c r="E38" s="9">
        <f t="shared" si="0"/>
        <v>52.459016393442624</v>
      </c>
      <c r="N38" s="7">
        <v>17.5</v>
      </c>
      <c r="O38" s="6">
        <f t="shared" si="1"/>
        <v>0</v>
      </c>
      <c r="P38" s="5">
        <f t="shared" si="2"/>
        <v>61</v>
      </c>
    </row>
    <row r="39" spans="2:16" x14ac:dyDescent="0.3">
      <c r="B39" s="29">
        <v>22120109</v>
      </c>
      <c r="C39" s="29">
        <v>47.5</v>
      </c>
      <c r="D39" s="2">
        <v>32</v>
      </c>
      <c r="E39" s="9">
        <f t="shared" si="0"/>
        <v>52.459016393442624</v>
      </c>
      <c r="N39" s="8">
        <v>15</v>
      </c>
      <c r="O39" s="6">
        <f t="shared" si="1"/>
        <v>0</v>
      </c>
      <c r="P39" s="5">
        <f t="shared" si="2"/>
        <v>61</v>
      </c>
    </row>
    <row r="40" spans="2:16" x14ac:dyDescent="0.3">
      <c r="B40" s="29">
        <v>22120059</v>
      </c>
      <c r="C40" s="29">
        <v>45</v>
      </c>
      <c r="D40" s="2">
        <v>36</v>
      </c>
      <c r="E40" s="9">
        <f t="shared" si="0"/>
        <v>59.016393442622949</v>
      </c>
      <c r="N40" s="8">
        <v>12.5</v>
      </c>
      <c r="O40" s="6">
        <f t="shared" si="1"/>
        <v>0</v>
      </c>
      <c r="P40" s="5">
        <f t="shared" si="2"/>
        <v>61</v>
      </c>
    </row>
    <row r="41" spans="2:16" x14ac:dyDescent="0.3">
      <c r="B41" s="29">
        <v>22120086</v>
      </c>
      <c r="C41" s="29">
        <v>45</v>
      </c>
      <c r="D41" s="2">
        <v>36</v>
      </c>
      <c r="E41" s="9">
        <f t="shared" si="0"/>
        <v>59.016393442622949</v>
      </c>
      <c r="N41" s="7">
        <v>10</v>
      </c>
      <c r="O41" s="6">
        <f t="shared" si="1"/>
        <v>0</v>
      </c>
      <c r="P41" s="5">
        <f t="shared" si="2"/>
        <v>61</v>
      </c>
    </row>
    <row r="42" spans="2:16" x14ac:dyDescent="0.3">
      <c r="B42" s="29">
        <v>22120100</v>
      </c>
      <c r="C42" s="29">
        <v>45</v>
      </c>
      <c r="D42" s="2">
        <v>36</v>
      </c>
      <c r="E42" s="9">
        <f t="shared" si="0"/>
        <v>59.016393442622949</v>
      </c>
      <c r="N42" s="8">
        <v>7.5</v>
      </c>
      <c r="O42" s="6">
        <f t="shared" si="1"/>
        <v>0</v>
      </c>
      <c r="P42" s="5">
        <f t="shared" si="2"/>
        <v>61</v>
      </c>
    </row>
    <row r="43" spans="2:16" x14ac:dyDescent="0.3">
      <c r="B43" s="29">
        <v>22120005</v>
      </c>
      <c r="C43" s="29">
        <v>42.5</v>
      </c>
      <c r="D43" s="2">
        <v>39</v>
      </c>
      <c r="E43" s="9">
        <f t="shared" si="0"/>
        <v>63.934426229508205</v>
      </c>
      <c r="N43" s="8">
        <v>5</v>
      </c>
      <c r="O43" s="6">
        <f t="shared" si="1"/>
        <v>0</v>
      </c>
      <c r="P43" s="5">
        <f t="shared" si="2"/>
        <v>61</v>
      </c>
    </row>
    <row r="44" spans="2:16" x14ac:dyDescent="0.3">
      <c r="B44" s="29">
        <v>22120006</v>
      </c>
      <c r="C44" s="29">
        <v>42.5</v>
      </c>
      <c r="D44" s="2">
        <v>39</v>
      </c>
      <c r="E44" s="9">
        <f t="shared" si="0"/>
        <v>63.934426229508205</v>
      </c>
      <c r="N44" s="7">
        <v>2.5</v>
      </c>
      <c r="O44" s="6">
        <f t="shared" si="1"/>
        <v>0</v>
      </c>
      <c r="P44" s="5">
        <f t="shared" si="2"/>
        <v>61</v>
      </c>
    </row>
    <row r="45" spans="2:16" x14ac:dyDescent="0.3">
      <c r="B45" s="29">
        <v>22120021</v>
      </c>
      <c r="C45" s="29">
        <v>42.5</v>
      </c>
      <c r="D45" s="2">
        <v>39</v>
      </c>
      <c r="E45" s="9">
        <f t="shared" si="0"/>
        <v>63.934426229508205</v>
      </c>
      <c r="N45" s="8">
        <v>0</v>
      </c>
      <c r="O45" s="6">
        <f>FREQUENCY($C$5:$C$121,N45:N84)</f>
        <v>56</v>
      </c>
      <c r="P45" s="5">
        <f t="shared" si="2"/>
        <v>117</v>
      </c>
    </row>
    <row r="46" spans="2:16" x14ac:dyDescent="0.3">
      <c r="B46" s="29">
        <v>22120101</v>
      </c>
      <c r="C46" s="29">
        <v>42.5</v>
      </c>
      <c r="D46" s="2">
        <v>39</v>
      </c>
      <c r="E46" s="9">
        <f t="shared" si="0"/>
        <v>63.934426229508205</v>
      </c>
    </row>
    <row r="47" spans="2:16" x14ac:dyDescent="0.3">
      <c r="B47" s="29">
        <v>22120103</v>
      </c>
      <c r="C47" s="29">
        <v>42.5</v>
      </c>
      <c r="D47" s="2">
        <v>39</v>
      </c>
      <c r="E47" s="9">
        <f t="shared" si="0"/>
        <v>63.934426229508205</v>
      </c>
      <c r="N47" s="3" t="s">
        <v>4</v>
      </c>
      <c r="O47" s="16">
        <v>135</v>
      </c>
      <c r="P47" s="1" t="s">
        <v>3</v>
      </c>
    </row>
    <row r="48" spans="2:16" x14ac:dyDescent="0.3">
      <c r="B48" s="29">
        <v>22120113</v>
      </c>
      <c r="C48" s="29">
        <v>42.5</v>
      </c>
      <c r="D48" s="2">
        <v>39</v>
      </c>
      <c r="E48" s="9">
        <f t="shared" si="0"/>
        <v>63.934426229508205</v>
      </c>
      <c r="N48" s="3" t="s">
        <v>2</v>
      </c>
      <c r="O48" s="20">
        <v>48.4</v>
      </c>
      <c r="P48" s="1" t="s">
        <v>0</v>
      </c>
    </row>
    <row r="49" spans="2:16" x14ac:dyDescent="0.3">
      <c r="B49" s="29">
        <v>22120135</v>
      </c>
      <c r="C49" s="29">
        <v>42.5</v>
      </c>
      <c r="D49" s="2">
        <v>39</v>
      </c>
      <c r="E49" s="9">
        <f t="shared" si="0"/>
        <v>63.934426229508205</v>
      </c>
      <c r="N49" s="3" t="s">
        <v>1</v>
      </c>
      <c r="O49" s="20">
        <v>85</v>
      </c>
      <c r="P49" s="1" t="s">
        <v>0</v>
      </c>
    </row>
    <row r="50" spans="2:16" x14ac:dyDescent="0.3">
      <c r="B50" s="29">
        <v>22120051</v>
      </c>
      <c r="C50" s="29">
        <v>40</v>
      </c>
      <c r="D50" s="2">
        <v>46</v>
      </c>
      <c r="E50" s="9">
        <f t="shared" si="0"/>
        <v>75.409836065573771</v>
      </c>
    </row>
    <row r="51" spans="2:16" x14ac:dyDescent="0.3">
      <c r="B51" s="29">
        <v>22120084</v>
      </c>
      <c r="C51" s="29">
        <v>40</v>
      </c>
      <c r="D51" s="2">
        <v>46</v>
      </c>
      <c r="E51" s="9">
        <f t="shared" si="0"/>
        <v>75.409836065573771</v>
      </c>
    </row>
    <row r="52" spans="2:16" x14ac:dyDescent="0.3">
      <c r="B52" s="29">
        <v>22120013</v>
      </c>
      <c r="C52" s="29">
        <v>37.5</v>
      </c>
      <c r="D52" s="2">
        <v>48</v>
      </c>
      <c r="E52" s="9">
        <f t="shared" si="0"/>
        <v>78.688524590163937</v>
      </c>
    </row>
    <row r="53" spans="2:16" ht="17.45" customHeight="1" x14ac:dyDescent="0.3">
      <c r="B53" s="29">
        <v>22120045</v>
      </c>
      <c r="C53" s="29">
        <v>37.5</v>
      </c>
      <c r="D53" s="2">
        <v>48</v>
      </c>
      <c r="E53" s="9">
        <f t="shared" si="0"/>
        <v>78.688524590163937</v>
      </c>
    </row>
    <row r="54" spans="2:16" x14ac:dyDescent="0.3">
      <c r="B54" s="29">
        <v>22120079</v>
      </c>
      <c r="C54" s="29">
        <v>37.5</v>
      </c>
      <c r="D54" s="2">
        <v>48</v>
      </c>
      <c r="E54" s="9">
        <f t="shared" si="0"/>
        <v>78.688524590163937</v>
      </c>
    </row>
    <row r="55" spans="2:16" x14ac:dyDescent="0.3">
      <c r="B55" s="29">
        <v>22120110</v>
      </c>
      <c r="C55" s="29">
        <v>37.5</v>
      </c>
      <c r="D55" s="2">
        <v>48</v>
      </c>
      <c r="E55" s="9">
        <f t="shared" si="0"/>
        <v>78.688524590163937</v>
      </c>
    </row>
    <row r="56" spans="2:16" ht="17.45" customHeight="1" x14ac:dyDescent="0.3">
      <c r="B56" s="29">
        <v>22120031</v>
      </c>
      <c r="C56" s="29">
        <v>35</v>
      </c>
      <c r="D56" s="2">
        <v>52</v>
      </c>
      <c r="E56" s="9">
        <f t="shared" si="0"/>
        <v>85.245901639344254</v>
      </c>
    </row>
    <row r="57" spans="2:16" ht="17.45" customHeight="1" x14ac:dyDescent="0.3">
      <c r="B57" s="29">
        <v>22120032</v>
      </c>
      <c r="C57" s="29">
        <v>35</v>
      </c>
      <c r="D57" s="2">
        <v>52</v>
      </c>
      <c r="E57" s="9">
        <f t="shared" si="0"/>
        <v>85.245901639344254</v>
      </c>
    </row>
    <row r="58" spans="2:16" x14ac:dyDescent="0.3">
      <c r="B58" s="29">
        <v>22120028</v>
      </c>
      <c r="C58" s="29">
        <v>32.5</v>
      </c>
      <c r="D58" s="2">
        <v>54</v>
      </c>
      <c r="E58" s="9">
        <f t="shared" si="0"/>
        <v>88.52459016393442</v>
      </c>
    </row>
    <row r="59" spans="2:16" x14ac:dyDescent="0.3">
      <c r="B59" s="29">
        <v>22120098</v>
      </c>
      <c r="C59" s="29">
        <v>32.5</v>
      </c>
      <c r="D59" s="2">
        <v>54</v>
      </c>
      <c r="E59" s="9">
        <f t="shared" si="0"/>
        <v>88.52459016393442</v>
      </c>
    </row>
    <row r="60" spans="2:16" x14ac:dyDescent="0.3">
      <c r="B60" s="29">
        <v>22120022</v>
      </c>
      <c r="C60" s="29">
        <v>30</v>
      </c>
      <c r="D60" s="2">
        <v>56</v>
      </c>
      <c r="E60" s="9">
        <f t="shared" si="0"/>
        <v>91.803278688524586</v>
      </c>
    </row>
    <row r="61" spans="2:16" ht="17.45" customHeight="1" x14ac:dyDescent="0.3">
      <c r="B61" s="29">
        <v>22120039</v>
      </c>
      <c r="C61" s="29">
        <v>30</v>
      </c>
      <c r="D61" s="2">
        <v>56</v>
      </c>
      <c r="E61" s="9">
        <f t="shared" si="0"/>
        <v>91.803278688524586</v>
      </c>
    </row>
    <row r="62" spans="2:16" x14ac:dyDescent="0.3">
      <c r="B62" s="29">
        <v>22120049</v>
      </c>
      <c r="C62" s="29">
        <v>30</v>
      </c>
      <c r="D62" s="2">
        <v>56</v>
      </c>
      <c r="E62" s="9">
        <f t="shared" si="0"/>
        <v>91.803278688524586</v>
      </c>
    </row>
    <row r="63" spans="2:16" x14ac:dyDescent="0.3">
      <c r="B63" s="29">
        <v>22120081</v>
      </c>
      <c r="C63" s="29">
        <v>30</v>
      </c>
      <c r="D63" s="2">
        <v>56</v>
      </c>
      <c r="E63" s="9">
        <f t="shared" si="0"/>
        <v>91.803278688524586</v>
      </c>
    </row>
    <row r="64" spans="2:16" ht="17.45" customHeight="1" x14ac:dyDescent="0.3">
      <c r="B64" s="29">
        <v>22120035</v>
      </c>
      <c r="C64" s="29">
        <v>25</v>
      </c>
      <c r="D64" s="2">
        <v>60</v>
      </c>
      <c r="E64" s="9">
        <f t="shared" si="0"/>
        <v>98.360655737704917</v>
      </c>
    </row>
    <row r="65" spans="2:5" x14ac:dyDescent="0.3">
      <c r="B65" s="29">
        <v>22120088</v>
      </c>
      <c r="C65" s="29">
        <v>25</v>
      </c>
      <c r="D65" s="2">
        <v>60</v>
      </c>
      <c r="E65" s="9">
        <f t="shared" si="0"/>
        <v>98.360655737704917</v>
      </c>
    </row>
    <row r="66" spans="2:5" ht="17.45" customHeight="1" x14ac:dyDescent="0.3">
      <c r="B66" s="29">
        <v>22120003</v>
      </c>
      <c r="C66" s="29">
        <v>0</v>
      </c>
      <c r="D66" s="2">
        <v>135</v>
      </c>
      <c r="E66" s="9">
        <f>D66/135*100</f>
        <v>100</v>
      </c>
    </row>
    <row r="67" spans="2:5" x14ac:dyDescent="0.3">
      <c r="B67" s="29">
        <v>22120004</v>
      </c>
      <c r="C67" s="29">
        <v>0</v>
      </c>
      <c r="D67" s="2">
        <v>135</v>
      </c>
      <c r="E67" s="9">
        <f t="shared" ref="E67:E130" si="3">D67/135*100</f>
        <v>100</v>
      </c>
    </row>
    <row r="68" spans="2:5" x14ac:dyDescent="0.3">
      <c r="B68" s="29">
        <v>22120007</v>
      </c>
      <c r="C68" s="29">
        <v>0</v>
      </c>
      <c r="D68" s="2">
        <v>135</v>
      </c>
      <c r="E68" s="9">
        <f t="shared" si="3"/>
        <v>100</v>
      </c>
    </row>
    <row r="69" spans="2:5" x14ac:dyDescent="0.3">
      <c r="B69" s="29">
        <v>22120008</v>
      </c>
      <c r="C69" s="29">
        <v>0</v>
      </c>
      <c r="D69" s="2">
        <v>135</v>
      </c>
      <c r="E69" s="9">
        <f t="shared" si="3"/>
        <v>100</v>
      </c>
    </row>
    <row r="70" spans="2:5" x14ac:dyDescent="0.3">
      <c r="B70" s="29">
        <v>22120009</v>
      </c>
      <c r="C70" s="29">
        <v>0</v>
      </c>
      <c r="D70" s="2">
        <v>135</v>
      </c>
      <c r="E70" s="9">
        <f t="shared" si="3"/>
        <v>100</v>
      </c>
    </row>
    <row r="71" spans="2:5" x14ac:dyDescent="0.3">
      <c r="B71" s="29">
        <v>22120010</v>
      </c>
      <c r="C71" s="29">
        <v>0</v>
      </c>
      <c r="D71" s="2">
        <v>135</v>
      </c>
      <c r="E71" s="9">
        <f t="shared" si="3"/>
        <v>100</v>
      </c>
    </row>
    <row r="72" spans="2:5" x14ac:dyDescent="0.3">
      <c r="B72" s="29">
        <v>22120012</v>
      </c>
      <c r="C72" s="29">
        <v>0</v>
      </c>
      <c r="D72" s="2">
        <v>135</v>
      </c>
      <c r="E72" s="9">
        <f t="shared" si="3"/>
        <v>100</v>
      </c>
    </row>
    <row r="73" spans="2:5" x14ac:dyDescent="0.3">
      <c r="B73" s="29">
        <v>22120014</v>
      </c>
      <c r="C73" s="29">
        <v>0</v>
      </c>
      <c r="D73" s="2">
        <v>135</v>
      </c>
      <c r="E73" s="9">
        <f t="shared" si="3"/>
        <v>100</v>
      </c>
    </row>
    <row r="74" spans="2:5" x14ac:dyDescent="0.3">
      <c r="B74" s="29">
        <v>22120015</v>
      </c>
      <c r="C74" s="29">
        <v>0</v>
      </c>
      <c r="D74" s="2">
        <v>135</v>
      </c>
      <c r="E74" s="9">
        <f t="shared" si="3"/>
        <v>100</v>
      </c>
    </row>
    <row r="75" spans="2:5" x14ac:dyDescent="0.3">
      <c r="B75" s="29">
        <v>22120016</v>
      </c>
      <c r="C75" s="29">
        <v>0</v>
      </c>
      <c r="D75" s="2">
        <v>135</v>
      </c>
      <c r="E75" s="9">
        <f t="shared" si="3"/>
        <v>100</v>
      </c>
    </row>
    <row r="76" spans="2:5" x14ac:dyDescent="0.3">
      <c r="B76" s="29">
        <v>22120017</v>
      </c>
      <c r="C76" s="29">
        <v>0</v>
      </c>
      <c r="D76" s="2">
        <v>135</v>
      </c>
      <c r="E76" s="9">
        <f t="shared" si="3"/>
        <v>100</v>
      </c>
    </row>
    <row r="77" spans="2:5" x14ac:dyDescent="0.3">
      <c r="B77" s="29">
        <v>22120019</v>
      </c>
      <c r="C77" s="29">
        <v>0</v>
      </c>
      <c r="D77" s="2">
        <v>135</v>
      </c>
      <c r="E77" s="9">
        <f t="shared" si="3"/>
        <v>100</v>
      </c>
    </row>
    <row r="78" spans="2:5" x14ac:dyDescent="0.3">
      <c r="B78" s="29">
        <v>22120020</v>
      </c>
      <c r="C78" s="29">
        <v>0</v>
      </c>
      <c r="D78" s="2">
        <v>135</v>
      </c>
      <c r="E78" s="9">
        <f t="shared" si="3"/>
        <v>100</v>
      </c>
    </row>
    <row r="79" spans="2:5" x14ac:dyDescent="0.3">
      <c r="B79" s="29">
        <v>22120023</v>
      </c>
      <c r="C79" s="29">
        <v>0</v>
      </c>
      <c r="D79" s="2">
        <v>135</v>
      </c>
      <c r="E79" s="9">
        <f t="shared" si="3"/>
        <v>100</v>
      </c>
    </row>
    <row r="80" spans="2:5" x14ac:dyDescent="0.3">
      <c r="B80" s="29">
        <v>22120024</v>
      </c>
      <c r="C80" s="29">
        <v>0</v>
      </c>
      <c r="D80" s="2">
        <v>135</v>
      </c>
      <c r="E80" s="9">
        <f t="shared" si="3"/>
        <v>100</v>
      </c>
    </row>
    <row r="81" spans="2:5" x14ac:dyDescent="0.3">
      <c r="B81" s="29">
        <v>22120025</v>
      </c>
      <c r="C81" s="29">
        <v>0</v>
      </c>
      <c r="D81" s="2">
        <v>135</v>
      </c>
      <c r="E81" s="9">
        <f t="shared" si="3"/>
        <v>100</v>
      </c>
    </row>
    <row r="82" spans="2:5" x14ac:dyDescent="0.3">
      <c r="B82" s="29">
        <v>22120026</v>
      </c>
      <c r="C82" s="29">
        <v>0</v>
      </c>
      <c r="D82" s="2">
        <v>135</v>
      </c>
      <c r="E82" s="9">
        <f t="shared" si="3"/>
        <v>100</v>
      </c>
    </row>
    <row r="83" spans="2:5" x14ac:dyDescent="0.3">
      <c r="B83" s="29">
        <v>22120027</v>
      </c>
      <c r="C83" s="29">
        <v>0</v>
      </c>
      <c r="D83" s="2">
        <v>135</v>
      </c>
      <c r="E83" s="9">
        <f t="shared" si="3"/>
        <v>100</v>
      </c>
    </row>
    <row r="84" spans="2:5" x14ac:dyDescent="0.3">
      <c r="B84" s="29">
        <v>22120029</v>
      </c>
      <c r="C84" s="29">
        <v>0</v>
      </c>
      <c r="D84" s="2">
        <v>135</v>
      </c>
      <c r="E84" s="9">
        <f t="shared" si="3"/>
        <v>100</v>
      </c>
    </row>
    <row r="85" spans="2:5" x14ac:dyDescent="0.3">
      <c r="B85" s="29">
        <v>22120030</v>
      </c>
      <c r="C85" s="29">
        <v>0</v>
      </c>
      <c r="D85" s="2">
        <v>135</v>
      </c>
      <c r="E85" s="9">
        <f t="shared" si="3"/>
        <v>100</v>
      </c>
    </row>
    <row r="86" spans="2:5" x14ac:dyDescent="0.3">
      <c r="B86" s="29">
        <v>22120033</v>
      </c>
      <c r="C86" s="29">
        <v>0</v>
      </c>
      <c r="D86" s="2">
        <v>135</v>
      </c>
      <c r="E86" s="9">
        <f t="shared" si="3"/>
        <v>100</v>
      </c>
    </row>
    <row r="87" spans="2:5" x14ac:dyDescent="0.3">
      <c r="B87" s="29">
        <v>22120034</v>
      </c>
      <c r="C87" s="29">
        <v>0</v>
      </c>
      <c r="D87" s="2">
        <v>135</v>
      </c>
      <c r="E87" s="9">
        <f t="shared" si="3"/>
        <v>100</v>
      </c>
    </row>
    <row r="88" spans="2:5" x14ac:dyDescent="0.3">
      <c r="B88" s="29">
        <v>22120036</v>
      </c>
      <c r="C88" s="29">
        <v>0</v>
      </c>
      <c r="D88" s="2">
        <v>135</v>
      </c>
      <c r="E88" s="9">
        <f t="shared" si="3"/>
        <v>100</v>
      </c>
    </row>
    <row r="89" spans="2:5" x14ac:dyDescent="0.3">
      <c r="B89" s="29">
        <v>22120037</v>
      </c>
      <c r="C89" s="29">
        <v>0</v>
      </c>
      <c r="D89" s="2">
        <v>135</v>
      </c>
      <c r="E89" s="9">
        <f t="shared" si="3"/>
        <v>100</v>
      </c>
    </row>
    <row r="90" spans="2:5" x14ac:dyDescent="0.3">
      <c r="B90" s="29">
        <v>22120040</v>
      </c>
      <c r="C90" s="29">
        <v>0</v>
      </c>
      <c r="D90" s="2">
        <v>135</v>
      </c>
      <c r="E90" s="9">
        <f t="shared" si="3"/>
        <v>100</v>
      </c>
    </row>
    <row r="91" spans="2:5" x14ac:dyDescent="0.3">
      <c r="B91" s="29">
        <v>22120042</v>
      </c>
      <c r="C91" s="29">
        <v>0</v>
      </c>
      <c r="D91" s="2">
        <v>135</v>
      </c>
      <c r="E91" s="9">
        <f t="shared" si="3"/>
        <v>100</v>
      </c>
    </row>
    <row r="92" spans="2:5" x14ac:dyDescent="0.3">
      <c r="B92" s="29">
        <v>22120044</v>
      </c>
      <c r="C92" s="29">
        <v>0</v>
      </c>
      <c r="D92" s="2">
        <v>135</v>
      </c>
      <c r="E92" s="9">
        <f t="shared" si="3"/>
        <v>100</v>
      </c>
    </row>
    <row r="93" spans="2:5" x14ac:dyDescent="0.3">
      <c r="B93" s="29">
        <v>22120136</v>
      </c>
      <c r="C93" s="29">
        <v>0</v>
      </c>
      <c r="D93" s="2">
        <v>135</v>
      </c>
      <c r="E93" s="9">
        <f t="shared" si="3"/>
        <v>100</v>
      </c>
    </row>
    <row r="94" spans="2:5" x14ac:dyDescent="0.3">
      <c r="B94" s="29">
        <v>22120047</v>
      </c>
      <c r="C94" s="29">
        <v>0</v>
      </c>
      <c r="D94" s="2">
        <v>135</v>
      </c>
      <c r="E94" s="9">
        <f t="shared" si="3"/>
        <v>100</v>
      </c>
    </row>
    <row r="95" spans="2:5" x14ac:dyDescent="0.3">
      <c r="B95" s="29">
        <v>22120050</v>
      </c>
      <c r="C95" s="29">
        <v>0</v>
      </c>
      <c r="D95" s="2">
        <v>135</v>
      </c>
      <c r="E95" s="9">
        <f t="shared" si="3"/>
        <v>100</v>
      </c>
    </row>
    <row r="96" spans="2:5" x14ac:dyDescent="0.3">
      <c r="B96" s="29">
        <v>22120054</v>
      </c>
      <c r="C96" s="29">
        <v>0</v>
      </c>
      <c r="D96" s="2">
        <v>135</v>
      </c>
      <c r="E96" s="9">
        <f t="shared" si="3"/>
        <v>100</v>
      </c>
    </row>
    <row r="97" spans="2:5" x14ac:dyDescent="0.3">
      <c r="B97" s="29">
        <v>22120055</v>
      </c>
      <c r="C97" s="29">
        <v>0</v>
      </c>
      <c r="D97" s="2">
        <v>135</v>
      </c>
      <c r="E97" s="9">
        <f t="shared" si="3"/>
        <v>100</v>
      </c>
    </row>
    <row r="98" spans="2:5" x14ac:dyDescent="0.3">
      <c r="B98" s="29">
        <v>22120056</v>
      </c>
      <c r="C98" s="29">
        <v>0</v>
      </c>
      <c r="D98" s="2">
        <v>135</v>
      </c>
      <c r="E98" s="9">
        <f t="shared" si="3"/>
        <v>100</v>
      </c>
    </row>
    <row r="99" spans="2:5" x14ac:dyDescent="0.3">
      <c r="B99" s="29">
        <v>22120058</v>
      </c>
      <c r="C99" s="29">
        <v>0</v>
      </c>
      <c r="D99" s="2">
        <v>135</v>
      </c>
      <c r="E99" s="9">
        <f t="shared" si="3"/>
        <v>100</v>
      </c>
    </row>
    <row r="100" spans="2:5" x14ac:dyDescent="0.3">
      <c r="B100" s="29">
        <v>22120060</v>
      </c>
      <c r="C100" s="29">
        <v>0</v>
      </c>
      <c r="D100" s="2">
        <v>135</v>
      </c>
      <c r="E100" s="9">
        <f t="shared" si="3"/>
        <v>100</v>
      </c>
    </row>
    <row r="101" spans="2:5" x14ac:dyDescent="0.3">
      <c r="B101" s="29">
        <v>22120063</v>
      </c>
      <c r="C101" s="29">
        <v>0</v>
      </c>
      <c r="D101" s="2">
        <v>135</v>
      </c>
      <c r="E101" s="9">
        <f t="shared" si="3"/>
        <v>100</v>
      </c>
    </row>
    <row r="102" spans="2:5" x14ac:dyDescent="0.3">
      <c r="B102" s="29">
        <v>22120065</v>
      </c>
      <c r="C102" s="29">
        <v>0</v>
      </c>
      <c r="D102" s="2">
        <v>135</v>
      </c>
      <c r="E102" s="9">
        <f t="shared" si="3"/>
        <v>100</v>
      </c>
    </row>
    <row r="103" spans="2:5" x14ac:dyDescent="0.3">
      <c r="B103" s="29">
        <v>22120066</v>
      </c>
      <c r="C103" s="29">
        <v>0</v>
      </c>
      <c r="D103" s="2">
        <v>135</v>
      </c>
      <c r="E103" s="9">
        <f t="shared" si="3"/>
        <v>100</v>
      </c>
    </row>
    <row r="104" spans="2:5" x14ac:dyDescent="0.3">
      <c r="B104" s="29">
        <v>22120067</v>
      </c>
      <c r="C104" s="29">
        <v>0</v>
      </c>
      <c r="D104" s="2">
        <v>135</v>
      </c>
      <c r="E104" s="9">
        <f t="shared" si="3"/>
        <v>100</v>
      </c>
    </row>
    <row r="105" spans="2:5" x14ac:dyDescent="0.3">
      <c r="B105" s="29">
        <v>22120068</v>
      </c>
      <c r="C105" s="29">
        <v>0</v>
      </c>
      <c r="D105" s="2">
        <v>135</v>
      </c>
      <c r="E105" s="9">
        <f t="shared" si="3"/>
        <v>100</v>
      </c>
    </row>
    <row r="106" spans="2:5" x14ac:dyDescent="0.3">
      <c r="B106" s="29">
        <v>22120069</v>
      </c>
      <c r="C106" s="29">
        <v>0</v>
      </c>
      <c r="D106" s="2">
        <v>135</v>
      </c>
      <c r="E106" s="9">
        <f t="shared" si="3"/>
        <v>100</v>
      </c>
    </row>
    <row r="107" spans="2:5" x14ac:dyDescent="0.3">
      <c r="B107" s="29">
        <v>22120070</v>
      </c>
      <c r="C107" s="29">
        <v>0</v>
      </c>
      <c r="D107" s="2">
        <v>135</v>
      </c>
      <c r="E107" s="9">
        <f t="shared" si="3"/>
        <v>100</v>
      </c>
    </row>
    <row r="108" spans="2:5" x14ac:dyDescent="0.3">
      <c r="B108" s="29">
        <v>22120072</v>
      </c>
      <c r="C108" s="29">
        <v>0</v>
      </c>
      <c r="D108" s="2">
        <v>135</v>
      </c>
      <c r="E108" s="9">
        <f t="shared" si="3"/>
        <v>100</v>
      </c>
    </row>
    <row r="109" spans="2:5" x14ac:dyDescent="0.3">
      <c r="B109" s="29">
        <v>22120073</v>
      </c>
      <c r="C109" s="29">
        <v>0</v>
      </c>
      <c r="D109" s="2">
        <v>135</v>
      </c>
      <c r="E109" s="9">
        <f t="shared" si="3"/>
        <v>100</v>
      </c>
    </row>
    <row r="110" spans="2:5" x14ac:dyDescent="0.3">
      <c r="B110" s="29">
        <v>22120075</v>
      </c>
      <c r="C110" s="29">
        <v>0</v>
      </c>
      <c r="D110" s="2">
        <v>135</v>
      </c>
      <c r="E110" s="9">
        <f t="shared" si="3"/>
        <v>100</v>
      </c>
    </row>
    <row r="111" spans="2:5" x14ac:dyDescent="0.3">
      <c r="B111" s="29">
        <v>22120076</v>
      </c>
      <c r="C111" s="29">
        <v>0</v>
      </c>
      <c r="D111" s="2">
        <v>135</v>
      </c>
      <c r="E111" s="9">
        <f t="shared" si="3"/>
        <v>100</v>
      </c>
    </row>
    <row r="112" spans="2:5" x14ac:dyDescent="0.3">
      <c r="B112" s="29">
        <v>22120080</v>
      </c>
      <c r="C112" s="29">
        <v>0</v>
      </c>
      <c r="D112" s="2">
        <v>135</v>
      </c>
      <c r="E112" s="9">
        <f t="shared" si="3"/>
        <v>100</v>
      </c>
    </row>
    <row r="113" spans="2:5" x14ac:dyDescent="0.3">
      <c r="B113" s="29">
        <v>22120082</v>
      </c>
      <c r="C113" s="29">
        <v>0</v>
      </c>
      <c r="D113" s="2">
        <v>135</v>
      </c>
      <c r="E113" s="9">
        <f t="shared" si="3"/>
        <v>100</v>
      </c>
    </row>
    <row r="114" spans="2:5" x14ac:dyDescent="0.3">
      <c r="B114" s="29">
        <v>22120083</v>
      </c>
      <c r="C114" s="29">
        <v>0</v>
      </c>
      <c r="D114" s="2">
        <v>135</v>
      </c>
      <c r="E114" s="9">
        <f t="shared" si="3"/>
        <v>100</v>
      </c>
    </row>
    <row r="115" spans="2:5" x14ac:dyDescent="0.3">
      <c r="B115" s="29">
        <v>22120085</v>
      </c>
      <c r="C115" s="29">
        <v>0</v>
      </c>
      <c r="D115" s="2">
        <v>135</v>
      </c>
      <c r="E115" s="9">
        <f t="shared" si="3"/>
        <v>100</v>
      </c>
    </row>
    <row r="116" spans="2:5" x14ac:dyDescent="0.3">
      <c r="B116" s="29">
        <v>22120089</v>
      </c>
      <c r="C116" s="29">
        <v>0</v>
      </c>
      <c r="D116" s="2">
        <v>135</v>
      </c>
      <c r="E116" s="9">
        <f t="shared" si="3"/>
        <v>100</v>
      </c>
    </row>
    <row r="117" spans="2:5" x14ac:dyDescent="0.3">
      <c r="B117" s="29">
        <v>22120090</v>
      </c>
      <c r="C117" s="29">
        <v>0</v>
      </c>
      <c r="D117" s="2">
        <v>135</v>
      </c>
      <c r="E117" s="9">
        <f t="shared" si="3"/>
        <v>100</v>
      </c>
    </row>
    <row r="118" spans="2:5" x14ac:dyDescent="0.3">
      <c r="B118" s="29">
        <v>22120092</v>
      </c>
      <c r="C118" s="29">
        <v>0</v>
      </c>
      <c r="D118" s="2">
        <v>135</v>
      </c>
      <c r="E118" s="9">
        <f t="shared" si="3"/>
        <v>100</v>
      </c>
    </row>
    <row r="119" spans="2:5" x14ac:dyDescent="0.3">
      <c r="B119" s="29">
        <v>22120094</v>
      </c>
      <c r="C119" s="29">
        <v>0</v>
      </c>
      <c r="D119" s="2">
        <v>135</v>
      </c>
      <c r="E119" s="9">
        <f t="shared" si="3"/>
        <v>100</v>
      </c>
    </row>
    <row r="120" spans="2:5" x14ac:dyDescent="0.3">
      <c r="B120" s="29">
        <v>22120096</v>
      </c>
      <c r="C120" s="29">
        <v>0</v>
      </c>
      <c r="D120" s="2">
        <v>135</v>
      </c>
      <c r="E120" s="9">
        <f t="shared" si="3"/>
        <v>100</v>
      </c>
    </row>
    <row r="121" spans="2:5" x14ac:dyDescent="0.3">
      <c r="B121" s="29">
        <v>22120099</v>
      </c>
      <c r="C121" s="29">
        <v>0</v>
      </c>
      <c r="D121" s="2">
        <v>135</v>
      </c>
      <c r="E121" s="9">
        <f t="shared" si="3"/>
        <v>100</v>
      </c>
    </row>
    <row r="122" spans="2:5" x14ac:dyDescent="0.3">
      <c r="B122" s="29">
        <v>22120105</v>
      </c>
      <c r="C122" s="29">
        <v>0</v>
      </c>
      <c r="D122" s="2">
        <v>135</v>
      </c>
      <c r="E122" s="9">
        <f t="shared" si="3"/>
        <v>100</v>
      </c>
    </row>
    <row r="123" spans="2:5" x14ac:dyDescent="0.3">
      <c r="B123" s="29">
        <v>22120107</v>
      </c>
      <c r="C123" s="29">
        <v>0</v>
      </c>
      <c r="D123" s="2">
        <v>135</v>
      </c>
      <c r="E123" s="9">
        <f t="shared" si="3"/>
        <v>100</v>
      </c>
    </row>
    <row r="124" spans="2:5" x14ac:dyDescent="0.3">
      <c r="B124" s="29">
        <v>22120112</v>
      </c>
      <c r="C124" s="29">
        <v>0</v>
      </c>
      <c r="D124" s="2">
        <v>135</v>
      </c>
      <c r="E124" s="9">
        <f t="shared" si="3"/>
        <v>100</v>
      </c>
    </row>
    <row r="125" spans="2:5" x14ac:dyDescent="0.3">
      <c r="B125" s="29">
        <v>22120114</v>
      </c>
      <c r="C125" s="29">
        <v>0</v>
      </c>
      <c r="D125" s="2">
        <v>135</v>
      </c>
      <c r="E125" s="9">
        <f t="shared" si="3"/>
        <v>100</v>
      </c>
    </row>
    <row r="126" spans="2:5" x14ac:dyDescent="0.3">
      <c r="B126" s="29">
        <v>22120115</v>
      </c>
      <c r="C126" s="29">
        <v>0</v>
      </c>
      <c r="D126" s="2">
        <v>135</v>
      </c>
      <c r="E126" s="9">
        <f t="shared" si="3"/>
        <v>100</v>
      </c>
    </row>
    <row r="127" spans="2:5" x14ac:dyDescent="0.3">
      <c r="B127" s="29">
        <v>22120116</v>
      </c>
      <c r="C127" s="29">
        <v>0</v>
      </c>
      <c r="D127" s="2">
        <v>135</v>
      </c>
      <c r="E127" s="9">
        <f t="shared" si="3"/>
        <v>100</v>
      </c>
    </row>
    <row r="128" spans="2:5" x14ac:dyDescent="0.3">
      <c r="B128" s="29">
        <v>22120117</v>
      </c>
      <c r="C128" s="29">
        <v>0</v>
      </c>
      <c r="D128" s="2">
        <v>135</v>
      </c>
      <c r="E128" s="9">
        <f t="shared" si="3"/>
        <v>100</v>
      </c>
    </row>
    <row r="129" spans="2:5" x14ac:dyDescent="0.3">
      <c r="B129" s="29">
        <v>22120120</v>
      </c>
      <c r="C129" s="29">
        <v>0</v>
      </c>
      <c r="D129" s="2">
        <v>135</v>
      </c>
      <c r="E129" s="9">
        <f t="shared" si="3"/>
        <v>100</v>
      </c>
    </row>
    <row r="130" spans="2:5" x14ac:dyDescent="0.3">
      <c r="B130" s="29">
        <v>22120122</v>
      </c>
      <c r="C130" s="29">
        <v>0</v>
      </c>
      <c r="D130" s="2">
        <v>135</v>
      </c>
      <c r="E130" s="9">
        <f t="shared" si="3"/>
        <v>100</v>
      </c>
    </row>
    <row r="131" spans="2:5" x14ac:dyDescent="0.3">
      <c r="B131" s="29">
        <v>22120123</v>
      </c>
      <c r="C131" s="29">
        <v>0</v>
      </c>
      <c r="D131" s="2">
        <v>135</v>
      </c>
      <c r="E131" s="9">
        <f t="shared" ref="E131:E139" si="4">D131/135*100</f>
        <v>100</v>
      </c>
    </row>
    <row r="132" spans="2:5" x14ac:dyDescent="0.3">
      <c r="B132" s="29">
        <v>22120124</v>
      </c>
      <c r="C132" s="29">
        <v>0</v>
      </c>
      <c r="D132" s="2">
        <v>135</v>
      </c>
      <c r="E132" s="9">
        <f t="shared" si="4"/>
        <v>100</v>
      </c>
    </row>
    <row r="133" spans="2:5" x14ac:dyDescent="0.3">
      <c r="B133" s="29">
        <v>22120126</v>
      </c>
      <c r="C133" s="29">
        <v>0</v>
      </c>
      <c r="D133" s="2">
        <v>135</v>
      </c>
      <c r="E133" s="9">
        <f t="shared" si="4"/>
        <v>100</v>
      </c>
    </row>
    <row r="134" spans="2:5" x14ac:dyDescent="0.3">
      <c r="B134" s="29">
        <v>22120127</v>
      </c>
      <c r="C134" s="29">
        <v>0</v>
      </c>
      <c r="D134" s="2">
        <v>135</v>
      </c>
      <c r="E134" s="9">
        <f t="shared" si="4"/>
        <v>100</v>
      </c>
    </row>
    <row r="135" spans="2:5" x14ac:dyDescent="0.3">
      <c r="B135" s="29">
        <v>22120129</v>
      </c>
      <c r="C135" s="29">
        <v>0</v>
      </c>
      <c r="D135" s="2">
        <v>135</v>
      </c>
      <c r="E135" s="9">
        <f t="shared" si="4"/>
        <v>100</v>
      </c>
    </row>
    <row r="136" spans="2:5" x14ac:dyDescent="0.3">
      <c r="B136" s="29">
        <v>22120131</v>
      </c>
      <c r="C136" s="29">
        <v>0</v>
      </c>
      <c r="D136" s="2">
        <v>135</v>
      </c>
      <c r="E136" s="9">
        <f t="shared" si="4"/>
        <v>100</v>
      </c>
    </row>
    <row r="137" spans="2:5" x14ac:dyDescent="0.3">
      <c r="B137" s="29">
        <v>22120133</v>
      </c>
      <c r="C137" s="29">
        <v>0</v>
      </c>
      <c r="D137" s="2">
        <v>135</v>
      </c>
      <c r="E137" s="9">
        <f t="shared" si="4"/>
        <v>100</v>
      </c>
    </row>
    <row r="138" spans="2:5" x14ac:dyDescent="0.3">
      <c r="B138" s="29">
        <v>22120133</v>
      </c>
      <c r="C138" s="29">
        <v>0</v>
      </c>
      <c r="D138" s="2">
        <v>135</v>
      </c>
      <c r="E138" s="9">
        <f t="shared" si="4"/>
        <v>100</v>
      </c>
    </row>
    <row r="139" spans="2:5" x14ac:dyDescent="0.3">
      <c r="B139" s="29">
        <v>22120134</v>
      </c>
      <c r="C139" s="29">
        <v>0</v>
      </c>
      <c r="D139" s="2">
        <v>135</v>
      </c>
      <c r="E139" s="9">
        <f t="shared" si="4"/>
        <v>100</v>
      </c>
    </row>
  </sheetData>
  <mergeCells count="1">
    <mergeCell ref="B1:P2"/>
  </mergeCells>
  <phoneticPr fontId="1" type="noConversion"/>
  <pageMargins left="1" right="1" top="1" bottom="1" header="0.5" footer="0.5"/>
  <pageSetup paperSize="9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29ED-C050-4216-8816-646037AF65AB}">
  <sheetPr>
    <pageSetUpPr fitToPage="1"/>
  </sheetPr>
  <dimension ref="A2:I46"/>
  <sheetViews>
    <sheetView showGridLines="0" workbookViewId="0">
      <selection activeCell="E4" sqref="E4"/>
    </sheetView>
  </sheetViews>
  <sheetFormatPr defaultRowHeight="16.5" x14ac:dyDescent="0.3"/>
  <cols>
    <col min="3" max="3" width="9" bestFit="1" customWidth="1"/>
    <col min="4" max="8" width="9" customWidth="1"/>
    <col min="9" max="9" width="11.75" bestFit="1" customWidth="1"/>
  </cols>
  <sheetData>
    <row r="2" spans="1:9" ht="27.75" x14ac:dyDescent="0.3">
      <c r="A2" s="36" t="s">
        <v>38</v>
      </c>
      <c r="B2" s="36"/>
      <c r="C2" s="36"/>
      <c r="D2" s="36"/>
      <c r="E2" s="36"/>
      <c r="F2" s="36"/>
      <c r="G2" s="36"/>
      <c r="H2" s="36"/>
      <c r="I2" s="36"/>
    </row>
    <row r="3" spans="1:9" ht="7.5" customHeight="1" x14ac:dyDescent="0.3">
      <c r="A3" s="14"/>
      <c r="B3" s="14"/>
      <c r="C3" s="14"/>
      <c r="D3" s="14"/>
      <c r="E3" s="14"/>
      <c r="F3" s="14"/>
      <c r="G3" s="14"/>
      <c r="H3" s="14"/>
    </row>
    <row r="4" spans="1:9" x14ac:dyDescent="0.3">
      <c r="A4" s="3" t="s">
        <v>16</v>
      </c>
      <c r="B4" s="16" t="s">
        <v>17</v>
      </c>
      <c r="D4" s="3" t="s">
        <v>4</v>
      </c>
      <c r="E4" s="16">
        <v>135</v>
      </c>
      <c r="F4" s="3" t="s">
        <v>18</v>
      </c>
      <c r="G4" s="20">
        <v>62.1</v>
      </c>
      <c r="H4" s="3" t="s">
        <v>19</v>
      </c>
      <c r="I4" s="16">
        <v>40</v>
      </c>
    </row>
    <row r="5" spans="1:9" ht="9" customHeight="1" x14ac:dyDescent="0.3">
      <c r="A5" s="15"/>
      <c r="B5" s="15"/>
      <c r="C5" s="15"/>
      <c r="D5" s="13"/>
      <c r="E5" s="15"/>
      <c r="F5" s="15"/>
      <c r="G5" s="15"/>
      <c r="H5" s="15"/>
    </row>
    <row r="6" spans="1:9" x14ac:dyDescent="0.3">
      <c r="A6" s="3" t="s">
        <v>13</v>
      </c>
      <c r="B6" s="3" t="s">
        <v>14</v>
      </c>
      <c r="C6" s="3" t="s">
        <v>24</v>
      </c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15</v>
      </c>
    </row>
    <row r="7" spans="1:9" x14ac:dyDescent="0.3">
      <c r="A7" s="21">
        <v>1</v>
      </c>
      <c r="B7" s="21">
        <v>2.5</v>
      </c>
      <c r="C7" s="17">
        <f>21/81*100</f>
        <v>25.925925925925924</v>
      </c>
      <c r="D7" s="21">
        <v>21</v>
      </c>
      <c r="E7" s="21">
        <v>28</v>
      </c>
      <c r="F7" s="21">
        <v>19</v>
      </c>
      <c r="G7" s="21">
        <v>6</v>
      </c>
      <c r="H7" s="21">
        <v>7</v>
      </c>
      <c r="I7" s="22" t="s">
        <v>31</v>
      </c>
    </row>
    <row r="8" spans="1:9" x14ac:dyDescent="0.3">
      <c r="A8" s="21">
        <v>2</v>
      </c>
      <c r="B8" s="21">
        <v>2.5</v>
      </c>
      <c r="C8" s="17">
        <f>30/81*100</f>
        <v>37.037037037037038</v>
      </c>
      <c r="D8" s="21">
        <v>2</v>
      </c>
      <c r="E8" s="21">
        <v>1</v>
      </c>
      <c r="F8" s="21">
        <v>11</v>
      </c>
      <c r="G8" s="21">
        <v>37</v>
      </c>
      <c r="H8" s="21">
        <v>30</v>
      </c>
      <c r="I8" s="22" t="s">
        <v>25</v>
      </c>
    </row>
    <row r="9" spans="1:9" x14ac:dyDescent="0.3">
      <c r="A9" s="21">
        <v>3</v>
      </c>
      <c r="B9" s="21">
        <v>2.5</v>
      </c>
      <c r="C9" s="17">
        <f>65/81*100</f>
        <v>80.246913580246911</v>
      </c>
      <c r="D9" s="21">
        <v>6</v>
      </c>
      <c r="E9" s="21">
        <v>7</v>
      </c>
      <c r="F9" s="21">
        <v>0</v>
      </c>
      <c r="G9" s="21">
        <v>65</v>
      </c>
      <c r="H9" s="21">
        <v>3</v>
      </c>
      <c r="I9" s="22" t="s">
        <v>31</v>
      </c>
    </row>
    <row r="10" spans="1:9" x14ac:dyDescent="0.3">
      <c r="A10" s="21">
        <v>4</v>
      </c>
      <c r="B10" s="21">
        <v>2.5</v>
      </c>
      <c r="C10" s="17">
        <f>43/81*100</f>
        <v>53.086419753086425</v>
      </c>
      <c r="D10" s="21">
        <v>0</v>
      </c>
      <c r="E10" s="21">
        <v>80</v>
      </c>
      <c r="F10" s="21">
        <v>1</v>
      </c>
      <c r="G10" s="21">
        <v>0</v>
      </c>
      <c r="H10" s="21">
        <v>0</v>
      </c>
      <c r="I10" s="22" t="s">
        <v>31</v>
      </c>
    </row>
    <row r="11" spans="1:9" x14ac:dyDescent="0.3">
      <c r="A11" s="21">
        <v>5</v>
      </c>
      <c r="B11" s="21">
        <v>2.5</v>
      </c>
      <c r="C11" s="17">
        <f>46/81*100</f>
        <v>56.79012345679012</v>
      </c>
      <c r="D11" s="21">
        <v>7</v>
      </c>
      <c r="E11" s="21">
        <v>46</v>
      </c>
      <c r="F11" s="21">
        <v>15</v>
      </c>
      <c r="G11" s="21">
        <v>8</v>
      </c>
      <c r="H11" s="21">
        <v>4</v>
      </c>
      <c r="I11" s="22" t="s">
        <v>25</v>
      </c>
    </row>
    <row r="12" spans="1:9" x14ac:dyDescent="0.3">
      <c r="A12" s="21">
        <v>6</v>
      </c>
      <c r="B12" s="21">
        <v>2.5</v>
      </c>
      <c r="C12" s="17">
        <f>77/81*100</f>
        <v>95.061728395061735</v>
      </c>
      <c r="D12" s="21">
        <v>1</v>
      </c>
      <c r="E12" s="21">
        <v>0</v>
      </c>
      <c r="F12" s="21">
        <v>2</v>
      </c>
      <c r="G12" s="21">
        <v>77</v>
      </c>
      <c r="H12" s="21">
        <v>1</v>
      </c>
      <c r="I12" s="22" t="s">
        <v>25</v>
      </c>
    </row>
    <row r="13" spans="1:9" x14ac:dyDescent="0.3">
      <c r="A13" s="21">
        <v>7</v>
      </c>
      <c r="B13" s="21">
        <v>2.5</v>
      </c>
      <c r="C13" s="17">
        <f>75/81*100</f>
        <v>92.592592592592595</v>
      </c>
      <c r="D13" s="21">
        <v>4</v>
      </c>
      <c r="E13" s="21">
        <v>1</v>
      </c>
      <c r="F13" s="21">
        <v>0</v>
      </c>
      <c r="G13" s="21">
        <v>1</v>
      </c>
      <c r="H13" s="21">
        <v>75</v>
      </c>
      <c r="I13" s="22" t="s">
        <v>25</v>
      </c>
    </row>
    <row r="14" spans="1:9" x14ac:dyDescent="0.3">
      <c r="A14" s="21">
        <v>8</v>
      </c>
      <c r="B14" s="21">
        <v>2.5</v>
      </c>
      <c r="C14" s="17">
        <f>33/81*100</f>
        <v>40.74074074074074</v>
      </c>
      <c r="D14" s="21">
        <v>19</v>
      </c>
      <c r="E14" s="21">
        <v>15</v>
      </c>
      <c r="F14" s="21">
        <v>4</v>
      </c>
      <c r="G14" s="21">
        <v>10</v>
      </c>
      <c r="H14" s="21">
        <v>33</v>
      </c>
      <c r="I14" s="22" t="s">
        <v>25</v>
      </c>
    </row>
    <row r="15" spans="1:9" x14ac:dyDescent="0.3">
      <c r="A15" s="21">
        <v>9</v>
      </c>
      <c r="B15" s="21">
        <v>2.5</v>
      </c>
      <c r="C15" s="17">
        <f>70/81*100</f>
        <v>86.419753086419746</v>
      </c>
      <c r="D15" s="21">
        <v>3</v>
      </c>
      <c r="E15" s="21">
        <v>70</v>
      </c>
      <c r="F15" s="21">
        <v>3</v>
      </c>
      <c r="G15" s="21">
        <v>1</v>
      </c>
      <c r="H15" s="21">
        <v>4</v>
      </c>
      <c r="I15" s="22" t="s">
        <v>25</v>
      </c>
    </row>
    <row r="16" spans="1:9" x14ac:dyDescent="0.3">
      <c r="A16" s="21">
        <v>10</v>
      </c>
      <c r="B16" s="21">
        <v>2.5</v>
      </c>
      <c r="C16" s="17">
        <f>65/81*100</f>
        <v>80.246913580246911</v>
      </c>
      <c r="D16" s="21">
        <v>1</v>
      </c>
      <c r="E16" s="21">
        <v>1</v>
      </c>
      <c r="F16" s="21">
        <v>65</v>
      </c>
      <c r="G16" s="21">
        <v>7</v>
      </c>
      <c r="H16" s="21">
        <v>7</v>
      </c>
      <c r="I16" s="22" t="s">
        <v>25</v>
      </c>
    </row>
    <row r="17" spans="1:9" x14ac:dyDescent="0.3">
      <c r="A17" s="21">
        <v>11</v>
      </c>
      <c r="B17" s="21">
        <v>2.5</v>
      </c>
      <c r="C17" s="17">
        <f>68/81*100</f>
        <v>83.950617283950606</v>
      </c>
      <c r="D17" s="21">
        <v>68</v>
      </c>
      <c r="E17" s="21">
        <v>2</v>
      </c>
      <c r="F17" s="21">
        <v>3</v>
      </c>
      <c r="G17" s="21">
        <v>2</v>
      </c>
      <c r="H17" s="21">
        <v>6</v>
      </c>
      <c r="I17" s="22" t="s">
        <v>25</v>
      </c>
    </row>
    <row r="18" spans="1:9" x14ac:dyDescent="0.3">
      <c r="A18" s="21">
        <v>12</v>
      </c>
      <c r="B18" s="21">
        <v>2.5</v>
      </c>
      <c r="C18" s="17">
        <f>34/81*100</f>
        <v>41.975308641975303</v>
      </c>
      <c r="D18" s="21">
        <v>34</v>
      </c>
      <c r="E18" s="21">
        <v>7</v>
      </c>
      <c r="F18" s="21">
        <v>19</v>
      </c>
      <c r="G18" s="21">
        <v>11</v>
      </c>
      <c r="H18" s="21">
        <v>10</v>
      </c>
      <c r="I18" s="22" t="s">
        <v>25</v>
      </c>
    </row>
    <row r="19" spans="1:9" x14ac:dyDescent="0.3">
      <c r="A19" s="21">
        <v>13</v>
      </c>
      <c r="B19" s="21">
        <v>2.5</v>
      </c>
      <c r="C19" s="17">
        <f>27/81*100</f>
        <v>33.333333333333329</v>
      </c>
      <c r="D19" s="21">
        <v>16</v>
      </c>
      <c r="E19" s="21">
        <v>14</v>
      </c>
      <c r="F19" s="21">
        <v>15</v>
      </c>
      <c r="G19" s="21">
        <v>9</v>
      </c>
      <c r="H19" s="21">
        <v>27</v>
      </c>
      <c r="I19" s="22" t="s">
        <v>25</v>
      </c>
    </row>
    <row r="20" spans="1:9" x14ac:dyDescent="0.3">
      <c r="A20" s="21">
        <v>14</v>
      </c>
      <c r="B20" s="21">
        <v>2.5</v>
      </c>
      <c r="C20" s="17">
        <f>74/81*100</f>
        <v>91.358024691358025</v>
      </c>
      <c r="D20" s="21">
        <v>3</v>
      </c>
      <c r="E20" s="21">
        <v>74</v>
      </c>
      <c r="F20" s="21">
        <v>3</v>
      </c>
      <c r="G20" s="21">
        <v>1</v>
      </c>
      <c r="H20" s="21">
        <v>0</v>
      </c>
      <c r="I20" s="22" t="s">
        <v>25</v>
      </c>
    </row>
    <row r="21" spans="1:9" x14ac:dyDescent="0.3">
      <c r="A21" s="21">
        <v>15</v>
      </c>
      <c r="B21" s="21">
        <v>2.5</v>
      </c>
      <c r="C21" s="17">
        <f>63/81*100</f>
        <v>77.777777777777786</v>
      </c>
      <c r="D21" s="21">
        <v>2</v>
      </c>
      <c r="E21" s="21">
        <v>0</v>
      </c>
      <c r="F21" s="21">
        <v>63</v>
      </c>
      <c r="G21" s="21">
        <v>9</v>
      </c>
      <c r="H21" s="21">
        <v>7</v>
      </c>
      <c r="I21" s="22" t="s">
        <v>25</v>
      </c>
    </row>
    <row r="22" spans="1:9" x14ac:dyDescent="0.3">
      <c r="A22" s="21">
        <v>16</v>
      </c>
      <c r="B22" s="21">
        <v>2.5</v>
      </c>
      <c r="C22" s="17">
        <f>75/81*100</f>
        <v>92.592592592592595</v>
      </c>
      <c r="D22" s="21">
        <v>0</v>
      </c>
      <c r="E22" s="21">
        <v>2</v>
      </c>
      <c r="F22" s="21">
        <v>3</v>
      </c>
      <c r="G22" s="21">
        <v>75</v>
      </c>
      <c r="H22" s="21">
        <v>1</v>
      </c>
      <c r="I22" s="22" t="s">
        <v>25</v>
      </c>
    </row>
    <row r="23" spans="1:9" x14ac:dyDescent="0.3">
      <c r="A23" s="21">
        <v>17</v>
      </c>
      <c r="B23" s="21">
        <v>2.5</v>
      </c>
      <c r="C23" s="17">
        <f>50/81*100</f>
        <v>61.728395061728392</v>
      </c>
      <c r="D23" s="21">
        <v>3</v>
      </c>
      <c r="E23" s="21">
        <v>6</v>
      </c>
      <c r="F23" s="21">
        <v>50</v>
      </c>
      <c r="G23" s="21">
        <v>7</v>
      </c>
      <c r="H23" s="21">
        <v>15</v>
      </c>
      <c r="I23" s="22" t="s">
        <v>25</v>
      </c>
    </row>
    <row r="24" spans="1:9" x14ac:dyDescent="0.3">
      <c r="A24" s="21">
        <v>18</v>
      </c>
      <c r="B24" s="21">
        <v>2.5</v>
      </c>
      <c r="C24" s="17">
        <f>45/81*100</f>
        <v>55.555555555555557</v>
      </c>
      <c r="D24" s="21">
        <v>10</v>
      </c>
      <c r="E24" s="21">
        <v>5</v>
      </c>
      <c r="F24" s="21">
        <v>45</v>
      </c>
      <c r="G24" s="21">
        <v>4</v>
      </c>
      <c r="H24" s="21">
        <v>17</v>
      </c>
      <c r="I24" s="22" t="s">
        <v>25</v>
      </c>
    </row>
    <row r="25" spans="1:9" x14ac:dyDescent="0.3">
      <c r="A25" s="21">
        <v>19</v>
      </c>
      <c r="B25" s="21">
        <v>2.5</v>
      </c>
      <c r="C25" s="17">
        <f>48/81*100</f>
        <v>59.259259259259252</v>
      </c>
      <c r="D25" s="21">
        <v>48</v>
      </c>
      <c r="E25" s="21">
        <v>4</v>
      </c>
      <c r="F25" s="21">
        <v>8</v>
      </c>
      <c r="G25" s="21">
        <v>1</v>
      </c>
      <c r="H25" s="21">
        <v>20</v>
      </c>
      <c r="I25" s="22" t="s">
        <v>25</v>
      </c>
    </row>
    <row r="26" spans="1:9" x14ac:dyDescent="0.3">
      <c r="A26" s="21">
        <v>20</v>
      </c>
      <c r="B26" s="21">
        <v>2.5</v>
      </c>
      <c r="C26" s="17">
        <f>39/81*100</f>
        <v>48.148148148148145</v>
      </c>
      <c r="D26" s="21">
        <v>18</v>
      </c>
      <c r="E26" s="21">
        <v>39</v>
      </c>
      <c r="F26" s="21">
        <v>6</v>
      </c>
      <c r="G26" s="21">
        <v>9</v>
      </c>
      <c r="H26" s="21">
        <v>9</v>
      </c>
      <c r="I26" s="22" t="s">
        <v>25</v>
      </c>
    </row>
    <row r="27" spans="1:9" x14ac:dyDescent="0.3">
      <c r="A27" s="21">
        <v>21</v>
      </c>
      <c r="B27" s="21">
        <v>2.5</v>
      </c>
      <c r="C27" s="17">
        <f>24/81*100</f>
        <v>29.629629629629626</v>
      </c>
      <c r="D27" s="21">
        <v>4</v>
      </c>
      <c r="E27" s="21">
        <v>24</v>
      </c>
      <c r="F27" s="21">
        <v>2</v>
      </c>
      <c r="G27" s="21">
        <v>36</v>
      </c>
      <c r="H27" s="21">
        <v>14</v>
      </c>
      <c r="I27" s="22" t="s">
        <v>26</v>
      </c>
    </row>
    <row r="28" spans="1:9" x14ac:dyDescent="0.3">
      <c r="A28" s="21">
        <v>22</v>
      </c>
      <c r="B28" s="21">
        <v>2.5</v>
      </c>
      <c r="C28" s="17">
        <f>49/81*100</f>
        <v>60.493827160493829</v>
      </c>
      <c r="D28" s="21">
        <v>1</v>
      </c>
      <c r="E28" s="21">
        <v>49</v>
      </c>
      <c r="F28" s="21">
        <v>9</v>
      </c>
      <c r="G28" s="21">
        <v>4</v>
      </c>
      <c r="H28" s="21">
        <v>17</v>
      </c>
      <c r="I28" s="22" t="s">
        <v>26</v>
      </c>
    </row>
    <row r="29" spans="1:9" x14ac:dyDescent="0.3">
      <c r="A29" s="21">
        <v>23</v>
      </c>
      <c r="B29" s="21">
        <v>2.5</v>
      </c>
      <c r="C29" s="17">
        <f>11/81*100</f>
        <v>13.580246913580247</v>
      </c>
      <c r="D29" s="21">
        <v>0</v>
      </c>
      <c r="E29" s="21">
        <v>11</v>
      </c>
      <c r="F29" s="21">
        <v>23</v>
      </c>
      <c r="G29" s="21">
        <v>22</v>
      </c>
      <c r="H29" s="21">
        <v>24</v>
      </c>
      <c r="I29" s="22" t="s">
        <v>26</v>
      </c>
    </row>
    <row r="30" spans="1:9" x14ac:dyDescent="0.3">
      <c r="A30" s="21">
        <v>24</v>
      </c>
      <c r="B30" s="21">
        <v>2.5</v>
      </c>
      <c r="C30" s="17">
        <f>25/81*100</f>
        <v>30.864197530864196</v>
      </c>
      <c r="D30" s="21">
        <v>25</v>
      </c>
      <c r="E30" s="21">
        <v>14</v>
      </c>
      <c r="F30" s="21">
        <v>16</v>
      </c>
      <c r="G30" s="21">
        <v>4</v>
      </c>
      <c r="H30" s="21">
        <v>20</v>
      </c>
      <c r="I30" s="22" t="s">
        <v>26</v>
      </c>
    </row>
    <row r="31" spans="1:9" x14ac:dyDescent="0.3">
      <c r="A31" s="21">
        <v>25</v>
      </c>
      <c r="B31" s="21">
        <v>2.5</v>
      </c>
      <c r="C31" s="17">
        <f>46/81*100</f>
        <v>56.79012345679012</v>
      </c>
      <c r="D31" s="21">
        <v>5</v>
      </c>
      <c r="E31" s="21">
        <v>11</v>
      </c>
      <c r="F31" s="21">
        <v>11</v>
      </c>
      <c r="G31" s="21">
        <v>46</v>
      </c>
      <c r="H31" s="21">
        <v>7</v>
      </c>
      <c r="I31" s="22" t="s">
        <v>26</v>
      </c>
    </row>
    <row r="32" spans="1:9" x14ac:dyDescent="0.3">
      <c r="A32" s="21">
        <v>26</v>
      </c>
      <c r="B32" s="21">
        <v>2.5</v>
      </c>
      <c r="C32" s="17">
        <f>24/81*100</f>
        <v>29.629629629629626</v>
      </c>
      <c r="D32" s="21">
        <v>5</v>
      </c>
      <c r="E32" s="21">
        <v>0</v>
      </c>
      <c r="F32" s="21">
        <v>20</v>
      </c>
      <c r="G32" s="21">
        <v>31</v>
      </c>
      <c r="H32" s="21">
        <v>24</v>
      </c>
      <c r="I32" s="22" t="s">
        <v>26</v>
      </c>
    </row>
    <row r="33" spans="1:9" x14ac:dyDescent="0.3">
      <c r="A33" s="21">
        <v>27</v>
      </c>
      <c r="B33" s="21">
        <v>2.5</v>
      </c>
      <c r="C33" s="17">
        <f>60/81*100</f>
        <v>74.074074074074076</v>
      </c>
      <c r="D33" s="21">
        <v>2</v>
      </c>
      <c r="E33" s="21">
        <v>3</v>
      </c>
      <c r="F33" s="21">
        <v>7</v>
      </c>
      <c r="G33" s="21">
        <v>8</v>
      </c>
      <c r="H33" s="21">
        <v>60</v>
      </c>
      <c r="I33" s="22" t="s">
        <v>26</v>
      </c>
    </row>
    <row r="34" spans="1:9" x14ac:dyDescent="0.3">
      <c r="A34" s="21">
        <v>28</v>
      </c>
      <c r="B34" s="21">
        <v>2.5</v>
      </c>
      <c r="C34" s="17">
        <f>57/81*100</f>
        <v>70.370370370370367</v>
      </c>
      <c r="D34" s="21">
        <v>4</v>
      </c>
      <c r="E34" s="21">
        <v>2</v>
      </c>
      <c r="F34" s="21">
        <v>8</v>
      </c>
      <c r="G34" s="21">
        <v>9</v>
      </c>
      <c r="H34" s="21">
        <v>57</v>
      </c>
      <c r="I34" s="22" t="s">
        <v>26</v>
      </c>
    </row>
    <row r="35" spans="1:9" x14ac:dyDescent="0.3">
      <c r="A35" s="21">
        <v>29</v>
      </c>
      <c r="B35" s="21">
        <v>2.5</v>
      </c>
      <c r="C35" s="17">
        <f>63/81*100</f>
        <v>77.777777777777786</v>
      </c>
      <c r="D35" s="21">
        <v>3</v>
      </c>
      <c r="E35" s="21">
        <v>7</v>
      </c>
      <c r="F35" s="21">
        <v>1</v>
      </c>
      <c r="G35" s="21">
        <v>63</v>
      </c>
      <c r="H35" s="21">
        <v>6</v>
      </c>
      <c r="I35" s="22" t="s">
        <v>26</v>
      </c>
    </row>
    <row r="36" spans="1:9" x14ac:dyDescent="0.3">
      <c r="A36" s="21">
        <v>30</v>
      </c>
      <c r="B36" s="21">
        <v>2.5</v>
      </c>
      <c r="C36" s="17">
        <f>61/81*100</f>
        <v>75.308641975308646</v>
      </c>
      <c r="D36" s="21">
        <v>6</v>
      </c>
      <c r="E36" s="21">
        <v>61</v>
      </c>
      <c r="F36" s="21">
        <v>7</v>
      </c>
      <c r="G36" s="21">
        <v>1</v>
      </c>
      <c r="H36" s="21">
        <v>5</v>
      </c>
      <c r="I36" s="22" t="s">
        <v>26</v>
      </c>
    </row>
    <row r="37" spans="1:9" x14ac:dyDescent="0.3">
      <c r="A37" s="21">
        <v>31</v>
      </c>
      <c r="B37" s="21">
        <v>2.5</v>
      </c>
      <c r="C37" s="17">
        <f>56/81*100</f>
        <v>69.135802469135797</v>
      </c>
      <c r="D37" s="21">
        <v>5</v>
      </c>
      <c r="E37" s="21">
        <v>3</v>
      </c>
      <c r="F37" s="21">
        <v>5</v>
      </c>
      <c r="G37" s="21">
        <v>56</v>
      </c>
      <c r="H37" s="21">
        <v>11</v>
      </c>
      <c r="I37" s="22" t="s">
        <v>30</v>
      </c>
    </row>
    <row r="38" spans="1:9" x14ac:dyDescent="0.3">
      <c r="A38" s="21">
        <v>32</v>
      </c>
      <c r="B38" s="21">
        <v>2.5</v>
      </c>
      <c r="C38" s="17">
        <f>71/81*100</f>
        <v>87.654320987654316</v>
      </c>
      <c r="D38" s="21">
        <v>2</v>
      </c>
      <c r="E38" s="21">
        <v>71</v>
      </c>
      <c r="F38" s="21">
        <v>6</v>
      </c>
      <c r="G38" s="21">
        <v>1</v>
      </c>
      <c r="H38" s="21">
        <v>0</v>
      </c>
      <c r="I38" s="22" t="s">
        <v>30</v>
      </c>
    </row>
    <row r="39" spans="1:9" x14ac:dyDescent="0.3">
      <c r="A39" s="21">
        <v>33</v>
      </c>
      <c r="B39" s="21">
        <v>2.5</v>
      </c>
      <c r="C39" s="17">
        <f>61/81*100</f>
        <v>75.308641975308646</v>
      </c>
      <c r="D39" s="21">
        <v>1</v>
      </c>
      <c r="E39" s="21">
        <v>1</v>
      </c>
      <c r="F39" s="21">
        <v>12</v>
      </c>
      <c r="G39" s="21">
        <v>5</v>
      </c>
      <c r="H39" s="21">
        <v>61</v>
      </c>
      <c r="I39" s="22" t="s">
        <v>30</v>
      </c>
    </row>
    <row r="40" spans="1:9" x14ac:dyDescent="0.3">
      <c r="A40" s="21">
        <v>34</v>
      </c>
      <c r="B40" s="21">
        <v>2.5</v>
      </c>
      <c r="C40" s="17">
        <f>29/81*100</f>
        <v>35.802469135802468</v>
      </c>
      <c r="D40" s="21">
        <v>9</v>
      </c>
      <c r="E40" s="21">
        <v>29</v>
      </c>
      <c r="F40" s="21">
        <v>11</v>
      </c>
      <c r="G40" s="21">
        <v>30</v>
      </c>
      <c r="H40" s="21">
        <v>1</v>
      </c>
      <c r="I40" s="22" t="s">
        <v>30</v>
      </c>
    </row>
    <row r="41" spans="1:9" x14ac:dyDescent="0.3">
      <c r="A41" s="21">
        <v>35</v>
      </c>
      <c r="B41" s="21">
        <v>2.5</v>
      </c>
      <c r="C41" s="17">
        <f>51/81*100</f>
        <v>62.962962962962962</v>
      </c>
      <c r="D41" s="21">
        <v>5</v>
      </c>
      <c r="E41" s="21">
        <v>4</v>
      </c>
      <c r="F41" s="21">
        <v>14</v>
      </c>
      <c r="G41" s="21">
        <v>51</v>
      </c>
      <c r="H41" s="21">
        <v>6</v>
      </c>
      <c r="I41" s="22" t="s">
        <v>30</v>
      </c>
    </row>
    <row r="42" spans="1:9" x14ac:dyDescent="0.3">
      <c r="A42" s="21">
        <v>36</v>
      </c>
      <c r="B42" s="21">
        <v>2.5</v>
      </c>
      <c r="C42" s="17">
        <f>59/81*100</f>
        <v>72.839506172839506</v>
      </c>
      <c r="D42" s="21">
        <v>5</v>
      </c>
      <c r="E42" s="21">
        <v>0</v>
      </c>
      <c r="F42" s="21">
        <v>13</v>
      </c>
      <c r="G42" s="21">
        <v>3</v>
      </c>
      <c r="H42" s="21">
        <v>59</v>
      </c>
      <c r="I42" s="22" t="s">
        <v>30</v>
      </c>
    </row>
    <row r="43" spans="1:9" x14ac:dyDescent="0.3">
      <c r="A43" s="21">
        <v>37</v>
      </c>
      <c r="B43" s="21">
        <v>2.5</v>
      </c>
      <c r="C43" s="17">
        <f>56/81*100</f>
        <v>69.135802469135797</v>
      </c>
      <c r="D43" s="21">
        <v>1</v>
      </c>
      <c r="E43" s="21">
        <v>56</v>
      </c>
      <c r="F43" s="21">
        <v>4</v>
      </c>
      <c r="G43" s="21">
        <v>15</v>
      </c>
      <c r="H43" s="21">
        <v>4</v>
      </c>
      <c r="I43" s="22" t="s">
        <v>30</v>
      </c>
    </row>
    <row r="44" spans="1:9" x14ac:dyDescent="0.3">
      <c r="A44" s="21">
        <v>38</v>
      </c>
      <c r="B44" s="21">
        <v>2.5</v>
      </c>
      <c r="C44" s="17">
        <f>21/81*100</f>
        <v>25.925925925925924</v>
      </c>
      <c r="D44" s="21">
        <v>21</v>
      </c>
      <c r="E44" s="21">
        <v>27</v>
      </c>
      <c r="F44" s="21">
        <v>6</v>
      </c>
      <c r="G44" s="21">
        <v>3</v>
      </c>
      <c r="H44" s="21">
        <v>22</v>
      </c>
      <c r="I44" s="22" t="s">
        <v>30</v>
      </c>
    </row>
    <row r="45" spans="1:9" x14ac:dyDescent="0.3">
      <c r="A45" s="21">
        <v>39</v>
      </c>
      <c r="B45" s="21">
        <v>2.5</v>
      </c>
      <c r="C45" s="17">
        <f>51/81*100</f>
        <v>62.962962962962962</v>
      </c>
      <c r="D45" s="21">
        <v>9</v>
      </c>
      <c r="E45" s="21">
        <v>3</v>
      </c>
      <c r="F45" s="21">
        <v>51</v>
      </c>
      <c r="G45" s="21">
        <v>14</v>
      </c>
      <c r="H45" s="21">
        <v>2</v>
      </c>
      <c r="I45" s="22" t="s">
        <v>30</v>
      </c>
    </row>
    <row r="46" spans="1:9" x14ac:dyDescent="0.3">
      <c r="A46" s="21">
        <v>40</v>
      </c>
      <c r="B46" s="21">
        <v>2.5</v>
      </c>
      <c r="C46" s="17">
        <f>51/81*100</f>
        <v>62.962962962962962</v>
      </c>
      <c r="D46" s="21">
        <v>5</v>
      </c>
      <c r="E46" s="21">
        <v>4</v>
      </c>
      <c r="F46" s="21">
        <v>2</v>
      </c>
      <c r="G46" s="21">
        <v>18</v>
      </c>
      <c r="H46" s="21">
        <v>51</v>
      </c>
      <c r="I46" s="22" t="s">
        <v>32</v>
      </c>
    </row>
  </sheetData>
  <mergeCells count="1">
    <mergeCell ref="A2:I2"/>
  </mergeCells>
  <phoneticPr fontId="1" type="noConversion"/>
  <conditionalFormatting sqref="C7:C46">
    <cfRule type="cellIs" dxfId="3" priority="26" operator="lessThan">
      <formula>50</formula>
    </cfRule>
  </conditionalFormatting>
  <conditionalFormatting sqref="C41">
    <cfRule type="cellIs" dxfId="2" priority="25" operator="lessThan">
      <formula>50.01</formula>
    </cfRule>
  </conditionalFormatting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E5D7-C07D-4DDD-A5C1-ADB457B454B3}">
  <sheetPr>
    <pageSetUpPr fitToPage="1"/>
  </sheetPr>
  <dimension ref="A2:I46"/>
  <sheetViews>
    <sheetView showGridLines="0" workbookViewId="0">
      <selection activeCell="E4" sqref="E4"/>
    </sheetView>
  </sheetViews>
  <sheetFormatPr defaultRowHeight="16.5" x14ac:dyDescent="0.3"/>
  <cols>
    <col min="1" max="1" width="9" style="27"/>
    <col min="3" max="3" width="9" customWidth="1"/>
  </cols>
  <sheetData>
    <row r="2" spans="1:9" ht="27.75" x14ac:dyDescent="0.3">
      <c r="A2" s="36" t="s">
        <v>39</v>
      </c>
      <c r="B2" s="36"/>
      <c r="C2" s="36"/>
      <c r="D2" s="36"/>
      <c r="E2" s="36"/>
      <c r="F2" s="36"/>
      <c r="G2" s="36"/>
      <c r="H2" s="36"/>
      <c r="I2" s="36"/>
    </row>
    <row r="3" spans="1:9" ht="7.5" customHeight="1" x14ac:dyDescent="0.3">
      <c r="A3" s="24"/>
      <c r="B3" s="14"/>
      <c r="C3" s="14"/>
      <c r="D3" s="14"/>
      <c r="E3" s="14"/>
      <c r="F3" s="14"/>
      <c r="G3" s="14"/>
      <c r="H3" s="14"/>
    </row>
    <row r="4" spans="1:9" x14ac:dyDescent="0.3">
      <c r="A4" s="25" t="s">
        <v>16</v>
      </c>
      <c r="B4" s="16" t="s">
        <v>17</v>
      </c>
      <c r="D4" s="3" t="s">
        <v>4</v>
      </c>
      <c r="E4" s="16">
        <v>135</v>
      </c>
      <c r="F4" s="3" t="s">
        <v>18</v>
      </c>
      <c r="G4" s="20">
        <v>76.099999999999994</v>
      </c>
      <c r="H4" s="3" t="s">
        <v>19</v>
      </c>
      <c r="I4" s="16">
        <v>40</v>
      </c>
    </row>
    <row r="5" spans="1:9" ht="9" customHeight="1" x14ac:dyDescent="0.3">
      <c r="A5" s="26"/>
      <c r="B5" s="15"/>
      <c r="C5" s="15"/>
      <c r="D5" s="13"/>
      <c r="E5" s="15"/>
      <c r="F5" s="15"/>
      <c r="G5" s="15"/>
      <c r="H5" s="15"/>
    </row>
    <row r="6" spans="1:9" x14ac:dyDescent="0.3">
      <c r="A6" s="25" t="s">
        <v>13</v>
      </c>
      <c r="B6" s="3" t="s">
        <v>14</v>
      </c>
      <c r="C6" s="3" t="s">
        <v>24</v>
      </c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15</v>
      </c>
    </row>
    <row r="7" spans="1:9" x14ac:dyDescent="0.3">
      <c r="A7" s="22">
        <v>1</v>
      </c>
      <c r="B7" s="9">
        <v>2.5</v>
      </c>
      <c r="C7" s="4">
        <f>66/81*100</f>
        <v>81.481481481481481</v>
      </c>
      <c r="D7" s="22">
        <v>3</v>
      </c>
      <c r="E7" s="22">
        <v>66</v>
      </c>
      <c r="F7" s="22">
        <v>1</v>
      </c>
      <c r="G7" s="22">
        <v>10</v>
      </c>
      <c r="H7" s="22">
        <v>1</v>
      </c>
      <c r="I7" s="2" t="s">
        <v>20</v>
      </c>
    </row>
    <row r="8" spans="1:9" x14ac:dyDescent="0.3">
      <c r="A8" s="22">
        <v>2</v>
      </c>
      <c r="B8" s="9">
        <v>2.5</v>
      </c>
      <c r="C8" s="4">
        <f>77/81*100</f>
        <v>95.061728395061735</v>
      </c>
      <c r="D8" s="22">
        <v>1</v>
      </c>
      <c r="E8" s="22">
        <v>77</v>
      </c>
      <c r="F8" s="22">
        <v>1</v>
      </c>
      <c r="G8" s="22">
        <v>1</v>
      </c>
      <c r="H8" s="22">
        <v>1</v>
      </c>
      <c r="I8" s="2" t="s">
        <v>20</v>
      </c>
    </row>
    <row r="9" spans="1:9" x14ac:dyDescent="0.3">
      <c r="A9" s="22">
        <v>3</v>
      </c>
      <c r="B9" s="9">
        <v>2.5</v>
      </c>
      <c r="C9" s="4">
        <f>73/81*100</f>
        <v>90.123456790123456</v>
      </c>
      <c r="D9" s="22">
        <v>1</v>
      </c>
      <c r="E9" s="22">
        <v>3</v>
      </c>
      <c r="F9" s="22">
        <v>73</v>
      </c>
      <c r="G9" s="22">
        <v>3</v>
      </c>
      <c r="H9" s="22">
        <v>1</v>
      </c>
      <c r="I9" s="2" t="s">
        <v>20</v>
      </c>
    </row>
    <row r="10" spans="1:9" x14ac:dyDescent="0.3">
      <c r="A10" s="22">
        <v>4</v>
      </c>
      <c r="B10" s="9">
        <v>2.5</v>
      </c>
      <c r="C10" s="4">
        <f>74/81*100</f>
        <v>91.358024691358025</v>
      </c>
      <c r="D10" s="22">
        <v>3</v>
      </c>
      <c r="E10" s="22">
        <v>1</v>
      </c>
      <c r="F10" s="22">
        <v>74</v>
      </c>
      <c r="G10" s="22">
        <v>2</v>
      </c>
      <c r="H10" s="22">
        <v>1</v>
      </c>
      <c r="I10" s="2" t="s">
        <v>20</v>
      </c>
    </row>
    <row r="11" spans="1:9" x14ac:dyDescent="0.3">
      <c r="A11" s="22">
        <v>5</v>
      </c>
      <c r="B11" s="9">
        <v>2.5</v>
      </c>
      <c r="C11" s="4">
        <f>69/81*100</f>
        <v>85.18518518518519</v>
      </c>
      <c r="D11" s="22">
        <v>69</v>
      </c>
      <c r="E11" s="22">
        <v>5</v>
      </c>
      <c r="F11" s="22">
        <v>1</v>
      </c>
      <c r="G11" s="22">
        <v>4</v>
      </c>
      <c r="H11" s="22">
        <v>2</v>
      </c>
      <c r="I11" s="2" t="s">
        <v>20</v>
      </c>
    </row>
    <row r="12" spans="1:9" x14ac:dyDescent="0.3">
      <c r="A12" s="22">
        <v>6</v>
      </c>
      <c r="B12" s="9">
        <v>2.5</v>
      </c>
      <c r="C12" s="4">
        <f>50/81*100</f>
        <v>61.728395061728392</v>
      </c>
      <c r="D12" s="22">
        <v>0</v>
      </c>
      <c r="E12" s="22">
        <v>0</v>
      </c>
      <c r="F12" s="22">
        <v>50</v>
      </c>
      <c r="G12" s="22">
        <v>2</v>
      </c>
      <c r="H12" s="22">
        <v>29</v>
      </c>
      <c r="I12" s="2" t="s">
        <v>20</v>
      </c>
    </row>
    <row r="13" spans="1:9" x14ac:dyDescent="0.3">
      <c r="A13" s="22">
        <v>7</v>
      </c>
      <c r="B13" s="9">
        <v>2.5</v>
      </c>
      <c r="C13" s="4">
        <f>57/81*100</f>
        <v>70.370370370370367</v>
      </c>
      <c r="D13" s="22">
        <v>13</v>
      </c>
      <c r="E13" s="22">
        <v>2</v>
      </c>
      <c r="F13" s="22">
        <v>57</v>
      </c>
      <c r="G13" s="22">
        <v>7</v>
      </c>
      <c r="H13" s="22">
        <v>2</v>
      </c>
      <c r="I13" s="2" t="s">
        <v>20</v>
      </c>
    </row>
    <row r="14" spans="1:9" x14ac:dyDescent="0.3">
      <c r="A14" s="22">
        <v>8</v>
      </c>
      <c r="B14" s="9">
        <v>2.5</v>
      </c>
      <c r="C14" s="4">
        <f>60/81*100</f>
        <v>74.074074074074076</v>
      </c>
      <c r="D14" s="22">
        <v>1</v>
      </c>
      <c r="E14" s="22">
        <v>8</v>
      </c>
      <c r="F14" s="22">
        <v>9</v>
      </c>
      <c r="G14" s="22">
        <v>60</v>
      </c>
      <c r="H14" s="22">
        <v>3</v>
      </c>
      <c r="I14" s="2" t="s">
        <v>20</v>
      </c>
    </row>
    <row r="15" spans="1:9" x14ac:dyDescent="0.3">
      <c r="A15" s="22">
        <v>9</v>
      </c>
      <c r="B15" s="9">
        <v>2.5</v>
      </c>
      <c r="C15" s="4">
        <f>78/81*100</f>
        <v>96.296296296296291</v>
      </c>
      <c r="D15" s="22">
        <v>78</v>
      </c>
      <c r="E15" s="22">
        <v>0</v>
      </c>
      <c r="F15" s="22">
        <v>2</v>
      </c>
      <c r="G15" s="22">
        <v>1</v>
      </c>
      <c r="H15" s="22">
        <v>0</v>
      </c>
      <c r="I15" s="2" t="s">
        <v>20</v>
      </c>
    </row>
    <row r="16" spans="1:9" x14ac:dyDescent="0.3">
      <c r="A16" s="22">
        <v>10</v>
      </c>
      <c r="B16" s="9">
        <v>2.5</v>
      </c>
      <c r="C16" s="4">
        <f>69/81*100</f>
        <v>85.18518518518519</v>
      </c>
      <c r="D16" s="22">
        <v>0</v>
      </c>
      <c r="E16" s="22">
        <v>3</v>
      </c>
      <c r="F16" s="22">
        <v>69</v>
      </c>
      <c r="G16" s="22">
        <v>8</v>
      </c>
      <c r="H16" s="22">
        <v>1</v>
      </c>
      <c r="I16" s="2" t="s">
        <v>20</v>
      </c>
    </row>
    <row r="17" spans="1:9" x14ac:dyDescent="0.3">
      <c r="A17" s="22">
        <v>11</v>
      </c>
      <c r="B17" s="9">
        <v>2.5</v>
      </c>
      <c r="C17" s="4">
        <f>65/81*100</f>
        <v>80.246913580246911</v>
      </c>
      <c r="D17" s="22">
        <v>9</v>
      </c>
      <c r="E17" s="22">
        <v>3</v>
      </c>
      <c r="F17" s="22">
        <v>65</v>
      </c>
      <c r="G17" s="22">
        <v>1</v>
      </c>
      <c r="H17" s="22">
        <v>3</v>
      </c>
      <c r="I17" s="2" t="s">
        <v>20</v>
      </c>
    </row>
    <row r="18" spans="1:9" x14ac:dyDescent="0.3">
      <c r="A18" s="22">
        <v>12</v>
      </c>
      <c r="B18" s="9">
        <v>2.5</v>
      </c>
      <c r="C18" s="4">
        <f>54/81*100</f>
        <v>66.666666666666657</v>
      </c>
      <c r="D18" s="22">
        <v>2</v>
      </c>
      <c r="E18" s="22">
        <v>2</v>
      </c>
      <c r="F18" s="22">
        <v>17</v>
      </c>
      <c r="G18" s="22">
        <v>54</v>
      </c>
      <c r="H18" s="22">
        <v>6</v>
      </c>
      <c r="I18" s="2" t="s">
        <v>20</v>
      </c>
    </row>
    <row r="19" spans="1:9" x14ac:dyDescent="0.3">
      <c r="A19" s="22">
        <v>13</v>
      </c>
      <c r="B19" s="9">
        <v>2.5</v>
      </c>
      <c r="C19" s="4">
        <f>62/81*100</f>
        <v>76.543209876543202</v>
      </c>
      <c r="D19" s="22">
        <v>1</v>
      </c>
      <c r="E19" s="22">
        <v>5</v>
      </c>
      <c r="F19" s="22">
        <v>5</v>
      </c>
      <c r="G19" s="22">
        <v>62</v>
      </c>
      <c r="H19" s="22">
        <v>8</v>
      </c>
      <c r="I19" s="2" t="s">
        <v>21</v>
      </c>
    </row>
    <row r="20" spans="1:9" x14ac:dyDescent="0.3">
      <c r="A20" s="22">
        <v>14</v>
      </c>
      <c r="B20" s="9">
        <v>2.5</v>
      </c>
      <c r="C20" s="4">
        <f>70/81*100</f>
        <v>86.419753086419746</v>
      </c>
      <c r="D20" s="22">
        <v>3</v>
      </c>
      <c r="E20" s="22">
        <v>0</v>
      </c>
      <c r="F20" s="22">
        <v>2</v>
      </c>
      <c r="G20" s="22">
        <v>6</v>
      </c>
      <c r="H20" s="22">
        <v>70</v>
      </c>
      <c r="I20" s="2" t="s">
        <v>21</v>
      </c>
    </row>
    <row r="21" spans="1:9" x14ac:dyDescent="0.3">
      <c r="A21" s="22">
        <v>15</v>
      </c>
      <c r="B21" s="9">
        <v>2.5</v>
      </c>
      <c r="C21" s="4">
        <f>71/81*100</f>
        <v>87.654320987654316</v>
      </c>
      <c r="D21" s="22">
        <v>1</v>
      </c>
      <c r="E21" s="22">
        <v>3</v>
      </c>
      <c r="F21" s="22">
        <v>4</v>
      </c>
      <c r="G21" s="22">
        <v>71</v>
      </c>
      <c r="H21" s="22">
        <v>2</v>
      </c>
      <c r="I21" s="2" t="s">
        <v>21</v>
      </c>
    </row>
    <row r="22" spans="1:9" x14ac:dyDescent="0.3">
      <c r="A22" s="22">
        <v>16</v>
      </c>
      <c r="B22" s="9">
        <v>2.5</v>
      </c>
      <c r="C22" s="4">
        <f>68/81*100</f>
        <v>83.950617283950606</v>
      </c>
      <c r="D22" s="22">
        <v>0</v>
      </c>
      <c r="E22" s="22">
        <v>4</v>
      </c>
      <c r="F22" s="22">
        <v>68</v>
      </c>
      <c r="G22" s="22">
        <v>3</v>
      </c>
      <c r="H22" s="22">
        <v>6</v>
      </c>
      <c r="I22" s="2" t="s">
        <v>21</v>
      </c>
    </row>
    <row r="23" spans="1:9" x14ac:dyDescent="0.3">
      <c r="A23" s="22">
        <v>17</v>
      </c>
      <c r="B23" s="9">
        <v>2.5</v>
      </c>
      <c r="C23" s="4">
        <f>55/81*100</f>
        <v>67.901234567901241</v>
      </c>
      <c r="D23" s="22">
        <v>7</v>
      </c>
      <c r="E23" s="22">
        <v>55</v>
      </c>
      <c r="F23" s="22">
        <v>5</v>
      </c>
      <c r="G23" s="22">
        <v>10</v>
      </c>
      <c r="H23" s="22">
        <v>4</v>
      </c>
      <c r="I23" s="2" t="s">
        <v>21</v>
      </c>
    </row>
    <row r="24" spans="1:9" x14ac:dyDescent="0.3">
      <c r="A24" s="21">
        <v>18</v>
      </c>
      <c r="B24" s="9">
        <v>2.5</v>
      </c>
      <c r="C24" s="4">
        <f>64/81*100</f>
        <v>79.012345679012341</v>
      </c>
      <c r="D24" s="22">
        <v>3</v>
      </c>
      <c r="E24" s="22">
        <v>3</v>
      </c>
      <c r="F24" s="22">
        <v>4</v>
      </c>
      <c r="G24" s="22">
        <v>64</v>
      </c>
      <c r="H24" s="22">
        <v>7</v>
      </c>
      <c r="I24" s="2" t="s">
        <v>21</v>
      </c>
    </row>
    <row r="25" spans="1:9" x14ac:dyDescent="0.3">
      <c r="A25" s="21">
        <v>19</v>
      </c>
      <c r="B25" s="9">
        <v>2.5</v>
      </c>
      <c r="C25" s="4">
        <f>64/81*100</f>
        <v>79.012345679012341</v>
      </c>
      <c r="D25" s="22">
        <v>5</v>
      </c>
      <c r="E25" s="22">
        <v>3</v>
      </c>
      <c r="F25" s="22">
        <v>3</v>
      </c>
      <c r="G25" s="22">
        <v>7</v>
      </c>
      <c r="H25" s="22">
        <v>64</v>
      </c>
      <c r="I25" s="2" t="s">
        <v>21</v>
      </c>
    </row>
    <row r="26" spans="1:9" x14ac:dyDescent="0.3">
      <c r="A26" s="21">
        <v>20</v>
      </c>
      <c r="B26" s="9">
        <v>2.5</v>
      </c>
      <c r="C26" s="4">
        <f>63/81*100</f>
        <v>77.777777777777786</v>
      </c>
      <c r="D26" s="22">
        <v>4</v>
      </c>
      <c r="E26" s="22">
        <v>5</v>
      </c>
      <c r="F26" s="22">
        <v>6</v>
      </c>
      <c r="G26" s="22">
        <v>3</v>
      </c>
      <c r="H26" s="22">
        <v>63</v>
      </c>
      <c r="I26" s="22" t="s">
        <v>21</v>
      </c>
    </row>
    <row r="27" spans="1:9" x14ac:dyDescent="0.3">
      <c r="A27" s="21">
        <v>21</v>
      </c>
      <c r="B27" s="9">
        <v>2.5</v>
      </c>
      <c r="C27" s="4">
        <f>61/81*100</f>
        <v>75.308641975308646</v>
      </c>
      <c r="D27" s="22">
        <v>4</v>
      </c>
      <c r="E27" s="22">
        <v>6</v>
      </c>
      <c r="F27" s="22">
        <v>61</v>
      </c>
      <c r="G27" s="22">
        <v>7</v>
      </c>
      <c r="H27" s="22">
        <v>3</v>
      </c>
      <c r="I27" s="2" t="s">
        <v>21</v>
      </c>
    </row>
    <row r="28" spans="1:9" x14ac:dyDescent="0.3">
      <c r="A28" s="21">
        <v>22</v>
      </c>
      <c r="B28" s="9">
        <v>2.5</v>
      </c>
      <c r="C28" s="4">
        <f>77/81*100</f>
        <v>95.061728395061735</v>
      </c>
      <c r="D28" s="22">
        <v>0</v>
      </c>
      <c r="E28" s="22">
        <v>3</v>
      </c>
      <c r="F28" s="22">
        <v>1</v>
      </c>
      <c r="G28" s="22">
        <v>77</v>
      </c>
      <c r="H28" s="22">
        <v>0</v>
      </c>
      <c r="I28" s="2" t="s">
        <v>21</v>
      </c>
    </row>
    <row r="29" spans="1:9" x14ac:dyDescent="0.3">
      <c r="A29" s="21">
        <v>23</v>
      </c>
      <c r="B29" s="9">
        <v>2.5</v>
      </c>
      <c r="C29" s="4">
        <f>60/81*100</f>
        <v>74.074074074074076</v>
      </c>
      <c r="D29" s="22">
        <v>3</v>
      </c>
      <c r="E29" s="22">
        <v>2</v>
      </c>
      <c r="F29" s="22">
        <v>6</v>
      </c>
      <c r="G29" s="22">
        <v>10</v>
      </c>
      <c r="H29" s="22">
        <v>60</v>
      </c>
      <c r="I29" s="4" t="s">
        <v>21</v>
      </c>
    </row>
    <row r="30" spans="1:9" x14ac:dyDescent="0.3">
      <c r="A30" s="21">
        <v>24</v>
      </c>
      <c r="B30" s="9">
        <v>2.5</v>
      </c>
      <c r="C30" s="4">
        <f>65/81*100</f>
        <v>80.246913580246911</v>
      </c>
      <c r="D30" s="22">
        <v>1</v>
      </c>
      <c r="E30" s="22">
        <v>4</v>
      </c>
      <c r="F30" s="22">
        <v>0</v>
      </c>
      <c r="G30" s="22">
        <v>10</v>
      </c>
      <c r="H30" s="22">
        <v>65</v>
      </c>
      <c r="I30" s="4" t="s">
        <v>21</v>
      </c>
    </row>
    <row r="31" spans="1:9" x14ac:dyDescent="0.3">
      <c r="A31" s="21">
        <v>25</v>
      </c>
      <c r="B31" s="9">
        <v>2.5</v>
      </c>
      <c r="C31" s="4">
        <f>51/81*100</f>
        <v>62.962962962962962</v>
      </c>
      <c r="D31" s="22">
        <v>4</v>
      </c>
      <c r="E31" s="22">
        <v>6</v>
      </c>
      <c r="F31" s="22">
        <v>0</v>
      </c>
      <c r="G31" s="22">
        <v>51</v>
      </c>
      <c r="H31" s="22">
        <v>20</v>
      </c>
      <c r="I31" s="4" t="s">
        <v>22</v>
      </c>
    </row>
    <row r="32" spans="1:9" x14ac:dyDescent="0.3">
      <c r="A32" s="21">
        <v>26</v>
      </c>
      <c r="B32" s="9">
        <v>2.5</v>
      </c>
      <c r="C32" s="4">
        <f>66/81*100</f>
        <v>81.481481481481481</v>
      </c>
      <c r="D32" s="22">
        <v>2</v>
      </c>
      <c r="E32" s="22">
        <v>66</v>
      </c>
      <c r="F32" s="22">
        <v>4</v>
      </c>
      <c r="G32" s="22">
        <v>5</v>
      </c>
      <c r="H32" s="22">
        <v>4</v>
      </c>
      <c r="I32" s="4" t="s">
        <v>22</v>
      </c>
    </row>
    <row r="33" spans="1:9" x14ac:dyDescent="0.3">
      <c r="A33" s="21">
        <v>27</v>
      </c>
      <c r="B33" s="9">
        <v>2.5</v>
      </c>
      <c r="C33" s="4">
        <f>64/81*100</f>
        <v>79.012345679012341</v>
      </c>
      <c r="D33" s="22">
        <v>2</v>
      </c>
      <c r="E33" s="22">
        <v>10</v>
      </c>
      <c r="F33" s="22">
        <v>1</v>
      </c>
      <c r="G33" s="22">
        <v>4</v>
      </c>
      <c r="H33" s="22">
        <v>64</v>
      </c>
      <c r="I33" s="2" t="s">
        <v>22</v>
      </c>
    </row>
    <row r="34" spans="1:9" x14ac:dyDescent="0.3">
      <c r="A34" s="21">
        <v>28</v>
      </c>
      <c r="B34" s="9">
        <v>2.5</v>
      </c>
      <c r="C34" s="4">
        <f>59/81*100</f>
        <v>72.839506172839506</v>
      </c>
      <c r="D34" s="22">
        <v>1</v>
      </c>
      <c r="E34" s="22">
        <v>9</v>
      </c>
      <c r="F34" s="22">
        <v>2</v>
      </c>
      <c r="G34" s="22">
        <v>10</v>
      </c>
      <c r="H34" s="22">
        <v>59</v>
      </c>
      <c r="I34" s="2" t="s">
        <v>22</v>
      </c>
    </row>
    <row r="35" spans="1:9" x14ac:dyDescent="0.3">
      <c r="A35" s="21">
        <v>29</v>
      </c>
      <c r="B35" s="9">
        <v>2.5</v>
      </c>
      <c r="C35" s="4">
        <f>28/81*100</f>
        <v>34.567901234567898</v>
      </c>
      <c r="D35" s="22">
        <v>16</v>
      </c>
      <c r="E35" s="22">
        <v>28</v>
      </c>
      <c r="F35" s="22">
        <v>7</v>
      </c>
      <c r="G35" s="22">
        <v>19</v>
      </c>
      <c r="H35" s="22">
        <v>10</v>
      </c>
      <c r="I35" s="2" t="s">
        <v>22</v>
      </c>
    </row>
    <row r="36" spans="1:9" x14ac:dyDescent="0.3">
      <c r="A36" s="21">
        <v>30</v>
      </c>
      <c r="B36" s="9">
        <v>2.5</v>
      </c>
      <c r="C36" s="4">
        <f>57/81*100</f>
        <v>70.370370370370367</v>
      </c>
      <c r="D36" s="22">
        <v>0</v>
      </c>
      <c r="E36" s="22">
        <v>15</v>
      </c>
      <c r="F36" s="22">
        <v>5</v>
      </c>
      <c r="G36" s="22">
        <v>4</v>
      </c>
      <c r="H36" s="22">
        <v>57</v>
      </c>
      <c r="I36" s="2" t="s">
        <v>22</v>
      </c>
    </row>
    <row r="37" spans="1:9" x14ac:dyDescent="0.3">
      <c r="A37" s="21">
        <v>31</v>
      </c>
      <c r="B37" s="9">
        <v>2.5</v>
      </c>
      <c r="C37" s="4">
        <f>43/81*100</f>
        <v>53.086419753086425</v>
      </c>
      <c r="D37" s="22">
        <v>7</v>
      </c>
      <c r="E37" s="22">
        <v>5</v>
      </c>
      <c r="F37" s="22">
        <v>43</v>
      </c>
      <c r="G37" s="22">
        <v>13</v>
      </c>
      <c r="H37" s="22">
        <v>13</v>
      </c>
      <c r="I37" s="2" t="s">
        <v>22</v>
      </c>
    </row>
    <row r="38" spans="1:9" x14ac:dyDescent="0.3">
      <c r="A38" s="21">
        <v>32</v>
      </c>
      <c r="B38" s="9">
        <v>2.5</v>
      </c>
      <c r="C38" s="4">
        <f>62/81*100</f>
        <v>76.543209876543202</v>
      </c>
      <c r="D38" s="22">
        <v>1</v>
      </c>
      <c r="E38" s="22">
        <v>62</v>
      </c>
      <c r="F38" s="22">
        <v>15</v>
      </c>
      <c r="G38" s="22">
        <v>1</v>
      </c>
      <c r="H38" s="22">
        <v>1</v>
      </c>
      <c r="I38" s="2" t="s">
        <v>22</v>
      </c>
    </row>
    <row r="39" spans="1:9" x14ac:dyDescent="0.3">
      <c r="A39" s="21">
        <v>33</v>
      </c>
      <c r="B39" s="9">
        <v>2.5</v>
      </c>
      <c r="C39" s="4">
        <f>43/81*100</f>
        <v>53.086419753086425</v>
      </c>
      <c r="D39" s="22">
        <v>43</v>
      </c>
      <c r="E39" s="22">
        <v>10</v>
      </c>
      <c r="F39" s="22">
        <v>4</v>
      </c>
      <c r="G39" s="22">
        <v>20</v>
      </c>
      <c r="H39" s="22">
        <v>4</v>
      </c>
      <c r="I39" s="2" t="s">
        <v>23</v>
      </c>
    </row>
    <row r="40" spans="1:9" x14ac:dyDescent="0.3">
      <c r="A40" s="21">
        <v>34</v>
      </c>
      <c r="B40" s="9">
        <v>2.5</v>
      </c>
      <c r="C40" s="4">
        <f>63/81*100</f>
        <v>77.777777777777786</v>
      </c>
      <c r="D40" s="22">
        <v>63</v>
      </c>
      <c r="E40" s="22">
        <v>6</v>
      </c>
      <c r="F40" s="22">
        <v>5</v>
      </c>
      <c r="G40" s="22">
        <v>0</v>
      </c>
      <c r="H40" s="22">
        <v>6</v>
      </c>
      <c r="I40" s="2" t="s">
        <v>23</v>
      </c>
    </row>
    <row r="41" spans="1:9" x14ac:dyDescent="0.3">
      <c r="A41" s="21">
        <v>35</v>
      </c>
      <c r="B41" s="9">
        <v>2.5</v>
      </c>
      <c r="C41" s="4">
        <f>66/81*100</f>
        <v>81.481481481481481</v>
      </c>
      <c r="D41" s="22">
        <v>10</v>
      </c>
      <c r="E41" s="22">
        <v>1</v>
      </c>
      <c r="F41" s="22">
        <v>1</v>
      </c>
      <c r="G41" s="22">
        <v>3</v>
      </c>
      <c r="H41" s="22">
        <v>66</v>
      </c>
      <c r="I41" s="2" t="s">
        <v>23</v>
      </c>
    </row>
    <row r="42" spans="1:9" x14ac:dyDescent="0.3">
      <c r="A42" s="21">
        <v>36</v>
      </c>
      <c r="B42" s="9">
        <v>2.5</v>
      </c>
      <c r="C42" s="4">
        <f>44/81*100</f>
        <v>54.320987654320987</v>
      </c>
      <c r="D42" s="22">
        <v>7</v>
      </c>
      <c r="E42" s="22">
        <v>8</v>
      </c>
      <c r="F42" s="22">
        <v>10</v>
      </c>
      <c r="G42" s="22">
        <v>44</v>
      </c>
      <c r="H42" s="22">
        <v>12</v>
      </c>
      <c r="I42" s="2" t="s">
        <v>23</v>
      </c>
    </row>
    <row r="43" spans="1:9" x14ac:dyDescent="0.3">
      <c r="A43" s="21">
        <v>37</v>
      </c>
      <c r="B43" s="9">
        <v>2.5</v>
      </c>
      <c r="C43" s="4">
        <f>59/81*100</f>
        <v>72.839506172839506</v>
      </c>
      <c r="D43" s="22">
        <v>59</v>
      </c>
      <c r="E43" s="22">
        <v>4</v>
      </c>
      <c r="F43" s="22">
        <v>9</v>
      </c>
      <c r="G43" s="22">
        <v>7</v>
      </c>
      <c r="H43" s="22">
        <v>1</v>
      </c>
      <c r="I43" s="2" t="s">
        <v>23</v>
      </c>
    </row>
    <row r="44" spans="1:9" x14ac:dyDescent="0.3">
      <c r="A44" s="21">
        <v>38</v>
      </c>
      <c r="B44" s="9">
        <v>2.5</v>
      </c>
      <c r="C44" s="4">
        <f>61/81*100</f>
        <v>75.308641975308646</v>
      </c>
      <c r="D44" s="22">
        <v>4</v>
      </c>
      <c r="E44" s="22">
        <v>9</v>
      </c>
      <c r="F44" s="22">
        <v>4</v>
      </c>
      <c r="G44" s="22">
        <v>61</v>
      </c>
      <c r="H44" s="22">
        <v>3</v>
      </c>
      <c r="I44" s="2" t="s">
        <v>23</v>
      </c>
    </row>
    <row r="45" spans="1:9" x14ac:dyDescent="0.3">
      <c r="A45" s="21">
        <v>39</v>
      </c>
      <c r="B45" s="9">
        <v>2.5</v>
      </c>
      <c r="C45" s="4">
        <f>69/81*100</f>
        <v>85.18518518518519</v>
      </c>
      <c r="D45" s="22">
        <v>7</v>
      </c>
      <c r="E45" s="22">
        <v>3</v>
      </c>
      <c r="F45" s="22">
        <v>69</v>
      </c>
      <c r="G45" s="22">
        <v>1</v>
      </c>
      <c r="H45" s="22">
        <v>1</v>
      </c>
      <c r="I45" s="4" t="s">
        <v>23</v>
      </c>
    </row>
    <row r="46" spans="1:9" x14ac:dyDescent="0.3">
      <c r="A46" s="21">
        <v>40</v>
      </c>
      <c r="B46" s="9">
        <v>2.5</v>
      </c>
      <c r="C46" s="4">
        <f>60/81*100</f>
        <v>74.074074074074076</v>
      </c>
      <c r="D46" s="22">
        <v>11</v>
      </c>
      <c r="E46" s="22">
        <v>60</v>
      </c>
      <c r="F46" s="22">
        <v>3</v>
      </c>
      <c r="G46" s="22">
        <v>2</v>
      </c>
      <c r="H46" s="22">
        <v>4</v>
      </c>
      <c r="I46" s="2" t="s">
        <v>23</v>
      </c>
    </row>
  </sheetData>
  <mergeCells count="1">
    <mergeCell ref="A2:I2"/>
  </mergeCells>
  <phoneticPr fontId="3" type="noConversion"/>
  <conditionalFormatting sqref="I26 I29:I32 I45 C7:C46">
    <cfRule type="cellIs" dxfId="1" priority="1" operator="lessThan">
      <formula>50</formula>
    </cfRule>
  </conditionalFormatting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B469-E80E-4748-9A5C-71122BB80764}">
  <sheetPr>
    <pageSetUpPr fitToPage="1"/>
  </sheetPr>
  <dimension ref="A2:I46"/>
  <sheetViews>
    <sheetView showGridLines="0" tabSelected="1" zoomScaleNormal="100" workbookViewId="0">
      <selection activeCell="M40" sqref="M40"/>
    </sheetView>
  </sheetViews>
  <sheetFormatPr defaultRowHeight="16.5" x14ac:dyDescent="0.3"/>
  <cols>
    <col min="3" max="3" width="9" customWidth="1"/>
  </cols>
  <sheetData>
    <row r="2" spans="1:9" ht="27.75" x14ac:dyDescent="0.3">
      <c r="A2" s="36" t="s">
        <v>43</v>
      </c>
      <c r="B2" s="36"/>
      <c r="C2" s="36"/>
      <c r="D2" s="36"/>
      <c r="E2" s="36"/>
      <c r="F2" s="36"/>
      <c r="G2" s="36"/>
      <c r="H2" s="36"/>
      <c r="I2" s="36"/>
    </row>
    <row r="3" spans="1:9" ht="7.5" customHeight="1" x14ac:dyDescent="0.3">
      <c r="A3" s="14"/>
      <c r="B3" s="14"/>
      <c r="C3" s="14"/>
      <c r="D3" s="14"/>
      <c r="E3" s="14"/>
      <c r="F3" s="14"/>
      <c r="G3" s="14"/>
      <c r="H3" s="14"/>
    </row>
    <row r="4" spans="1:9" x14ac:dyDescent="0.3">
      <c r="A4" s="3" t="s">
        <v>16</v>
      </c>
      <c r="B4" s="16" t="s">
        <v>17</v>
      </c>
      <c r="D4" s="3" t="s">
        <v>4</v>
      </c>
      <c r="E4" s="16">
        <v>135</v>
      </c>
      <c r="F4" s="3" t="s">
        <v>18</v>
      </c>
      <c r="G4" s="20">
        <v>48.4</v>
      </c>
      <c r="H4" s="3" t="s">
        <v>19</v>
      </c>
      <c r="I4" s="16">
        <v>40</v>
      </c>
    </row>
    <row r="5" spans="1:9" ht="9" customHeight="1" x14ac:dyDescent="0.3">
      <c r="A5" s="15"/>
      <c r="B5" s="15"/>
      <c r="C5" s="15"/>
      <c r="D5" s="13"/>
      <c r="E5" s="15"/>
      <c r="F5" s="15"/>
      <c r="G5" s="15"/>
      <c r="H5" s="15"/>
    </row>
    <row r="6" spans="1:9" x14ac:dyDescent="0.3">
      <c r="A6" s="3" t="s">
        <v>13</v>
      </c>
      <c r="B6" s="3" t="s">
        <v>14</v>
      </c>
      <c r="C6" s="3" t="s">
        <v>24</v>
      </c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15</v>
      </c>
    </row>
    <row r="7" spans="1:9" x14ac:dyDescent="0.3">
      <c r="A7" s="2">
        <v>1</v>
      </c>
      <c r="B7" s="2">
        <v>2.5</v>
      </c>
      <c r="C7" s="4">
        <f>50/61*100</f>
        <v>81.967213114754102</v>
      </c>
      <c r="D7" s="2">
        <v>1</v>
      </c>
      <c r="E7" s="2">
        <v>5</v>
      </c>
      <c r="F7" s="2">
        <v>50</v>
      </c>
      <c r="G7" s="2">
        <v>3</v>
      </c>
      <c r="H7" s="2">
        <v>0</v>
      </c>
      <c r="I7" s="2" t="s">
        <v>33</v>
      </c>
    </row>
    <row r="8" spans="1:9" x14ac:dyDescent="0.3">
      <c r="A8" s="2">
        <v>2</v>
      </c>
      <c r="B8" s="2">
        <v>2.5</v>
      </c>
      <c r="C8" s="4">
        <f>14/61*100</f>
        <v>22.950819672131146</v>
      </c>
      <c r="D8" s="2">
        <v>6</v>
      </c>
      <c r="E8" s="2">
        <v>12</v>
      </c>
      <c r="F8" s="2">
        <v>4</v>
      </c>
      <c r="G8" s="2">
        <v>25</v>
      </c>
      <c r="H8" s="2">
        <v>14</v>
      </c>
      <c r="I8" s="2" t="s">
        <v>33</v>
      </c>
    </row>
    <row r="9" spans="1:9" x14ac:dyDescent="0.3">
      <c r="A9" s="2">
        <v>3</v>
      </c>
      <c r="B9" s="2">
        <v>2.5</v>
      </c>
      <c r="C9" s="4">
        <f>27/61*100</f>
        <v>44.26229508196721</v>
      </c>
      <c r="D9" s="2">
        <v>2</v>
      </c>
      <c r="E9" s="2">
        <v>27</v>
      </c>
      <c r="F9" s="2">
        <v>15</v>
      </c>
      <c r="G9" s="2">
        <v>12</v>
      </c>
      <c r="H9" s="2">
        <v>5</v>
      </c>
      <c r="I9" s="2" t="s">
        <v>33</v>
      </c>
    </row>
    <row r="10" spans="1:9" x14ac:dyDescent="0.3">
      <c r="A10" s="2">
        <v>4</v>
      </c>
      <c r="B10" s="2">
        <v>2.5</v>
      </c>
      <c r="C10" s="4">
        <f>34/61*100</f>
        <v>55.737704918032783</v>
      </c>
      <c r="D10" s="2">
        <v>3</v>
      </c>
      <c r="E10" s="2">
        <v>9</v>
      </c>
      <c r="F10" s="2">
        <v>11</v>
      </c>
      <c r="G10" s="2">
        <v>34</v>
      </c>
      <c r="H10" s="2">
        <v>3</v>
      </c>
      <c r="I10" s="2" t="s">
        <v>33</v>
      </c>
    </row>
    <row r="11" spans="1:9" x14ac:dyDescent="0.3">
      <c r="A11" s="2">
        <v>5</v>
      </c>
      <c r="B11" s="2">
        <v>2.5</v>
      </c>
      <c r="C11" s="4">
        <f>21/61*100</f>
        <v>34.42622950819672</v>
      </c>
      <c r="D11" s="2">
        <v>5</v>
      </c>
      <c r="E11" s="2">
        <v>4</v>
      </c>
      <c r="F11" s="2">
        <v>8</v>
      </c>
      <c r="G11" s="2">
        <v>21</v>
      </c>
      <c r="H11" s="2">
        <v>21</v>
      </c>
      <c r="I11" s="2" t="s">
        <v>33</v>
      </c>
    </row>
    <row r="12" spans="1:9" x14ac:dyDescent="0.3">
      <c r="A12" s="2">
        <v>6</v>
      </c>
      <c r="B12" s="2">
        <v>2.5</v>
      </c>
      <c r="C12" s="4">
        <f>24/61*100</f>
        <v>39.344262295081968</v>
      </c>
      <c r="D12" s="2">
        <v>4</v>
      </c>
      <c r="E12" s="2">
        <v>17</v>
      </c>
      <c r="F12" s="2">
        <v>24</v>
      </c>
      <c r="G12" s="2">
        <v>14</v>
      </c>
      <c r="H12" s="2">
        <v>2</v>
      </c>
      <c r="I12" s="2" t="s">
        <v>33</v>
      </c>
    </row>
    <row r="13" spans="1:9" x14ac:dyDescent="0.3">
      <c r="A13" s="2">
        <v>7</v>
      </c>
      <c r="B13" s="2">
        <v>2.5</v>
      </c>
      <c r="C13" s="4">
        <f>45/61*100</f>
        <v>73.770491803278688</v>
      </c>
      <c r="D13" s="2">
        <v>45</v>
      </c>
      <c r="E13" s="2">
        <v>1</v>
      </c>
      <c r="F13" s="2">
        <v>1</v>
      </c>
      <c r="G13" s="2">
        <v>1</v>
      </c>
      <c r="H13" s="2">
        <v>13</v>
      </c>
      <c r="I13" s="2" t="s">
        <v>33</v>
      </c>
    </row>
    <row r="14" spans="1:9" x14ac:dyDescent="0.3">
      <c r="A14" s="2">
        <v>8</v>
      </c>
      <c r="B14" s="2">
        <v>2.5</v>
      </c>
      <c r="C14" s="4">
        <f>21/61*100</f>
        <v>34.42622950819672</v>
      </c>
      <c r="D14" s="2">
        <v>21</v>
      </c>
      <c r="E14" s="2">
        <v>15</v>
      </c>
      <c r="F14" s="2">
        <v>19</v>
      </c>
      <c r="G14" s="2">
        <v>4</v>
      </c>
      <c r="H14" s="2">
        <v>2</v>
      </c>
      <c r="I14" s="2" t="s">
        <v>33</v>
      </c>
    </row>
    <row r="15" spans="1:9" x14ac:dyDescent="0.3">
      <c r="A15" s="2">
        <v>9</v>
      </c>
      <c r="B15" s="2">
        <v>2.5</v>
      </c>
      <c r="C15" s="4">
        <f>17/61*100</f>
        <v>27.868852459016392</v>
      </c>
      <c r="D15" s="2">
        <v>1</v>
      </c>
      <c r="E15" s="2">
        <v>17</v>
      </c>
      <c r="F15" s="2">
        <v>23</v>
      </c>
      <c r="G15" s="2">
        <v>12</v>
      </c>
      <c r="H15" s="2">
        <v>7</v>
      </c>
      <c r="I15" s="2" t="s">
        <v>33</v>
      </c>
    </row>
    <row r="16" spans="1:9" x14ac:dyDescent="0.3">
      <c r="A16" s="2">
        <v>10</v>
      </c>
      <c r="B16" s="2">
        <v>2.5</v>
      </c>
      <c r="C16" s="4">
        <f>23/61*100</f>
        <v>37.704918032786885</v>
      </c>
      <c r="D16" s="2">
        <v>23</v>
      </c>
      <c r="E16" s="2">
        <v>9</v>
      </c>
      <c r="F16" s="2">
        <v>19</v>
      </c>
      <c r="G16" s="2">
        <v>5</v>
      </c>
      <c r="H16" s="2">
        <v>3</v>
      </c>
      <c r="I16" s="2" t="s">
        <v>33</v>
      </c>
    </row>
    <row r="17" spans="1:9" x14ac:dyDescent="0.3">
      <c r="A17" s="2">
        <v>11</v>
      </c>
      <c r="B17" s="2">
        <v>2.5</v>
      </c>
      <c r="C17" s="4">
        <f>44/61*100</f>
        <v>72.131147540983605</v>
      </c>
      <c r="D17" s="2">
        <v>3</v>
      </c>
      <c r="E17" s="2">
        <v>6</v>
      </c>
      <c r="F17" s="2">
        <v>3</v>
      </c>
      <c r="G17" s="2">
        <v>44</v>
      </c>
      <c r="H17" s="2">
        <v>5</v>
      </c>
      <c r="I17" s="2" t="s">
        <v>34</v>
      </c>
    </row>
    <row r="18" spans="1:9" x14ac:dyDescent="0.3">
      <c r="A18" s="2">
        <v>12</v>
      </c>
      <c r="B18" s="2">
        <v>2.5</v>
      </c>
      <c r="C18" s="4">
        <f>28/61*100</f>
        <v>45.901639344262293</v>
      </c>
      <c r="D18" s="2">
        <v>6</v>
      </c>
      <c r="E18" s="2">
        <v>17</v>
      </c>
      <c r="F18" s="2">
        <v>28</v>
      </c>
      <c r="G18" s="2">
        <v>5</v>
      </c>
      <c r="H18" s="2">
        <v>3</v>
      </c>
      <c r="I18" s="2" t="s">
        <v>34</v>
      </c>
    </row>
    <row r="19" spans="1:9" x14ac:dyDescent="0.3">
      <c r="A19" s="2">
        <v>13</v>
      </c>
      <c r="B19" s="2">
        <v>2.5</v>
      </c>
      <c r="C19" s="4">
        <f>24/61*100</f>
        <v>39.344262295081968</v>
      </c>
      <c r="D19" s="2">
        <v>0</v>
      </c>
      <c r="E19" s="2">
        <v>8</v>
      </c>
      <c r="F19" s="2">
        <v>20</v>
      </c>
      <c r="G19" s="2">
        <v>24</v>
      </c>
      <c r="H19" s="2">
        <v>7</v>
      </c>
      <c r="I19" s="2" t="s">
        <v>34</v>
      </c>
    </row>
    <row r="20" spans="1:9" x14ac:dyDescent="0.3">
      <c r="A20" s="2">
        <v>14</v>
      </c>
      <c r="B20" s="2">
        <v>2.5</v>
      </c>
      <c r="C20" s="4">
        <f>27/61*100</f>
        <v>44.26229508196721</v>
      </c>
      <c r="D20" s="2">
        <v>1</v>
      </c>
      <c r="E20" s="2">
        <v>21</v>
      </c>
      <c r="F20" s="2">
        <v>27</v>
      </c>
      <c r="G20" s="2">
        <v>9</v>
      </c>
      <c r="H20" s="2">
        <v>2</v>
      </c>
      <c r="I20" s="2" t="s">
        <v>34</v>
      </c>
    </row>
    <row r="21" spans="1:9" x14ac:dyDescent="0.3">
      <c r="A21" s="2">
        <v>15</v>
      </c>
      <c r="B21" s="2">
        <v>2.5</v>
      </c>
      <c r="C21" s="4">
        <f>14/61*100</f>
        <v>22.950819672131146</v>
      </c>
      <c r="D21" s="2">
        <v>8</v>
      </c>
      <c r="E21" s="2">
        <v>8</v>
      </c>
      <c r="F21" s="2">
        <v>13</v>
      </c>
      <c r="G21" s="2">
        <v>17</v>
      </c>
      <c r="H21" s="2">
        <v>14</v>
      </c>
      <c r="I21" s="2" t="s">
        <v>34</v>
      </c>
    </row>
    <row r="22" spans="1:9" x14ac:dyDescent="0.3">
      <c r="A22" s="2">
        <v>16</v>
      </c>
      <c r="B22" s="2">
        <v>2.5</v>
      </c>
      <c r="C22" s="4">
        <f>47/61*100</f>
        <v>77.049180327868854</v>
      </c>
      <c r="D22" s="2">
        <v>2</v>
      </c>
      <c r="E22" s="2">
        <v>11</v>
      </c>
      <c r="F22" s="37">
        <v>47</v>
      </c>
      <c r="G22" s="38"/>
      <c r="H22" s="2">
        <v>1</v>
      </c>
      <c r="I22" s="2" t="s">
        <v>34</v>
      </c>
    </row>
    <row r="23" spans="1:9" x14ac:dyDescent="0.3">
      <c r="A23" s="2">
        <v>17</v>
      </c>
      <c r="B23" s="2">
        <v>2.5</v>
      </c>
      <c r="C23" s="4">
        <f>15/61*100</f>
        <v>24.590163934426229</v>
      </c>
      <c r="D23" s="2">
        <v>9</v>
      </c>
      <c r="E23" s="2">
        <v>15</v>
      </c>
      <c r="F23" s="2">
        <v>21</v>
      </c>
      <c r="G23" s="2">
        <v>12</v>
      </c>
      <c r="H23" s="2">
        <v>2</v>
      </c>
      <c r="I23" s="2" t="s">
        <v>34</v>
      </c>
    </row>
    <row r="24" spans="1:9" x14ac:dyDescent="0.3">
      <c r="A24" s="2">
        <v>18</v>
      </c>
      <c r="B24" s="2">
        <v>2.5</v>
      </c>
      <c r="C24" s="4">
        <f>15/61*100</f>
        <v>24.590163934426229</v>
      </c>
      <c r="D24" s="2">
        <v>4</v>
      </c>
      <c r="E24" s="2">
        <v>15</v>
      </c>
      <c r="F24" s="2">
        <v>27</v>
      </c>
      <c r="G24" s="2">
        <v>12</v>
      </c>
      <c r="H24" s="2">
        <v>1</v>
      </c>
      <c r="I24" s="2" t="s">
        <v>34</v>
      </c>
    </row>
    <row r="25" spans="1:9" x14ac:dyDescent="0.3">
      <c r="A25" s="2">
        <v>19</v>
      </c>
      <c r="B25" s="2">
        <v>2.5</v>
      </c>
      <c r="C25" s="4">
        <f>20/61*100</f>
        <v>32.786885245901637</v>
      </c>
      <c r="D25" s="2">
        <v>6</v>
      </c>
      <c r="E25" s="2">
        <v>8</v>
      </c>
      <c r="F25" s="2">
        <v>18</v>
      </c>
      <c r="G25" s="2">
        <v>8</v>
      </c>
      <c r="H25" s="2">
        <v>20</v>
      </c>
      <c r="I25" s="2" t="s">
        <v>34</v>
      </c>
    </row>
    <row r="26" spans="1:9" x14ac:dyDescent="0.3">
      <c r="A26" s="2">
        <v>20</v>
      </c>
      <c r="B26" s="2">
        <v>2.5</v>
      </c>
      <c r="C26" s="4">
        <f>31/61*100</f>
        <v>50.819672131147541</v>
      </c>
      <c r="D26" s="2">
        <v>3</v>
      </c>
      <c r="E26" s="2">
        <v>31</v>
      </c>
      <c r="F26" s="2">
        <v>16</v>
      </c>
      <c r="G26" s="2">
        <v>5</v>
      </c>
      <c r="H26" s="2">
        <v>3</v>
      </c>
      <c r="I26" s="2" t="s">
        <v>34</v>
      </c>
    </row>
    <row r="27" spans="1:9" x14ac:dyDescent="0.3">
      <c r="A27" s="2">
        <v>21</v>
      </c>
      <c r="B27" s="2">
        <v>2.5</v>
      </c>
      <c r="C27" s="4">
        <f>36/61*100</f>
        <v>59.016393442622949</v>
      </c>
      <c r="D27" s="2">
        <v>18</v>
      </c>
      <c r="E27" s="2">
        <v>1</v>
      </c>
      <c r="F27" s="2">
        <v>36</v>
      </c>
      <c r="G27" s="2">
        <v>1</v>
      </c>
      <c r="H27" s="2">
        <v>5</v>
      </c>
      <c r="I27" s="2" t="s">
        <v>35</v>
      </c>
    </row>
    <row r="28" spans="1:9" x14ac:dyDescent="0.3">
      <c r="A28" s="2">
        <v>22</v>
      </c>
      <c r="B28" s="2">
        <v>2.5</v>
      </c>
      <c r="C28" s="4">
        <f>9/61*100</f>
        <v>14.754098360655737</v>
      </c>
      <c r="D28" s="2">
        <v>3</v>
      </c>
      <c r="E28" s="2">
        <v>8</v>
      </c>
      <c r="F28" s="2">
        <v>9</v>
      </c>
      <c r="G28" s="2">
        <v>19</v>
      </c>
      <c r="H28" s="2">
        <v>22</v>
      </c>
      <c r="I28" s="2" t="s">
        <v>35</v>
      </c>
    </row>
    <row r="29" spans="1:9" x14ac:dyDescent="0.3">
      <c r="A29" s="2">
        <v>23</v>
      </c>
      <c r="B29" s="2">
        <v>2.5</v>
      </c>
      <c r="C29" s="4">
        <f>10/61*100</f>
        <v>16.393442622950818</v>
      </c>
      <c r="D29" s="2">
        <v>15</v>
      </c>
      <c r="E29" s="2">
        <v>10</v>
      </c>
      <c r="F29" s="2">
        <v>6</v>
      </c>
      <c r="G29" s="2">
        <v>20</v>
      </c>
      <c r="H29" s="2">
        <v>10</v>
      </c>
      <c r="I29" s="2" t="s">
        <v>35</v>
      </c>
    </row>
    <row r="30" spans="1:9" x14ac:dyDescent="0.3">
      <c r="A30" s="2">
        <v>24</v>
      </c>
      <c r="B30" s="2">
        <v>2.5</v>
      </c>
      <c r="C30" s="4">
        <f>6/61*100</f>
        <v>9.8360655737704921</v>
      </c>
      <c r="D30" s="2">
        <v>1</v>
      </c>
      <c r="E30" s="2">
        <v>14</v>
      </c>
      <c r="F30" s="2">
        <v>6</v>
      </c>
      <c r="G30" s="2">
        <v>18</v>
      </c>
      <c r="H30" s="2">
        <v>21</v>
      </c>
      <c r="I30" s="2" t="s">
        <v>35</v>
      </c>
    </row>
    <row r="31" spans="1:9" x14ac:dyDescent="0.3">
      <c r="A31" s="2">
        <v>25</v>
      </c>
      <c r="B31" s="2">
        <v>2.5</v>
      </c>
      <c r="C31" s="4">
        <f>19/61*100</f>
        <v>31.147540983606557</v>
      </c>
      <c r="D31" s="2">
        <v>6</v>
      </c>
      <c r="E31" s="2">
        <v>6</v>
      </c>
      <c r="F31" s="2">
        <v>19</v>
      </c>
      <c r="G31" s="2">
        <v>10</v>
      </c>
      <c r="H31" s="2">
        <v>20</v>
      </c>
      <c r="I31" s="2" t="s">
        <v>35</v>
      </c>
    </row>
    <row r="32" spans="1:9" x14ac:dyDescent="0.3">
      <c r="A32" s="2">
        <v>26</v>
      </c>
      <c r="B32" s="2">
        <v>2.5</v>
      </c>
      <c r="C32" s="4">
        <f>19/61*100</f>
        <v>31.147540983606557</v>
      </c>
      <c r="D32" s="2">
        <v>7</v>
      </c>
      <c r="E32" s="2">
        <v>19</v>
      </c>
      <c r="F32" s="2">
        <v>9</v>
      </c>
      <c r="G32" s="2">
        <v>17</v>
      </c>
      <c r="H32" s="2">
        <v>8</v>
      </c>
      <c r="I32" s="2" t="s">
        <v>35</v>
      </c>
    </row>
    <row r="33" spans="1:9" x14ac:dyDescent="0.3">
      <c r="A33" s="2">
        <v>27</v>
      </c>
      <c r="B33" s="2">
        <v>2.5</v>
      </c>
      <c r="C33" s="4">
        <f>29/61*100</f>
        <v>47.540983606557376</v>
      </c>
      <c r="D33" s="2">
        <v>0</v>
      </c>
      <c r="E33" s="2">
        <v>8</v>
      </c>
      <c r="F33" s="2">
        <v>9</v>
      </c>
      <c r="G33" s="2">
        <v>13</v>
      </c>
      <c r="H33" s="2">
        <v>29</v>
      </c>
      <c r="I33" s="2" t="s">
        <v>35</v>
      </c>
    </row>
    <row r="34" spans="1:9" x14ac:dyDescent="0.3">
      <c r="A34" s="2">
        <v>28</v>
      </c>
      <c r="B34" s="2">
        <v>2.5</v>
      </c>
      <c r="C34" s="4">
        <f>47/61*100</f>
        <v>77.049180327868854</v>
      </c>
      <c r="D34" s="2">
        <v>2</v>
      </c>
      <c r="E34" s="2">
        <v>1</v>
      </c>
      <c r="F34" s="2">
        <v>3</v>
      </c>
      <c r="G34" s="2">
        <v>8</v>
      </c>
      <c r="H34" s="2">
        <v>47</v>
      </c>
      <c r="I34" s="2" t="s">
        <v>35</v>
      </c>
    </row>
    <row r="35" spans="1:9" x14ac:dyDescent="0.3">
      <c r="A35" s="2">
        <v>29</v>
      </c>
      <c r="B35" s="2">
        <v>2.5</v>
      </c>
      <c r="C35" s="4">
        <f>31/61*100</f>
        <v>50.819672131147541</v>
      </c>
      <c r="D35" s="2">
        <v>31</v>
      </c>
      <c r="E35" s="2">
        <v>8</v>
      </c>
      <c r="F35" s="2">
        <v>8</v>
      </c>
      <c r="G35" s="2">
        <v>3</v>
      </c>
      <c r="H35" s="2">
        <v>11</v>
      </c>
      <c r="I35" s="2" t="s">
        <v>35</v>
      </c>
    </row>
    <row r="36" spans="1:9" x14ac:dyDescent="0.3">
      <c r="A36" s="2">
        <v>30</v>
      </c>
      <c r="B36" s="2">
        <v>2.5</v>
      </c>
      <c r="C36" s="4">
        <f>24/61*100</f>
        <v>39.344262295081968</v>
      </c>
      <c r="D36" s="2">
        <v>15</v>
      </c>
      <c r="E36" s="2">
        <v>7</v>
      </c>
      <c r="F36" s="2">
        <v>7</v>
      </c>
      <c r="G36" s="2">
        <v>24</v>
      </c>
      <c r="H36" s="2">
        <v>8</v>
      </c>
      <c r="I36" s="2" t="s">
        <v>35</v>
      </c>
    </row>
    <row r="37" spans="1:9" x14ac:dyDescent="0.3">
      <c r="A37" s="2">
        <v>31</v>
      </c>
      <c r="B37" s="2">
        <v>2.5</v>
      </c>
      <c r="C37" s="4">
        <f>45/61*100</f>
        <v>73.770491803278688</v>
      </c>
      <c r="D37" s="2">
        <v>7</v>
      </c>
      <c r="E37" s="2">
        <v>1</v>
      </c>
      <c r="F37" s="2">
        <v>7</v>
      </c>
      <c r="G37" s="2">
        <v>45</v>
      </c>
      <c r="H37" s="2">
        <v>1</v>
      </c>
      <c r="I37" s="2" t="s">
        <v>36</v>
      </c>
    </row>
    <row r="38" spans="1:9" x14ac:dyDescent="0.3">
      <c r="A38" s="2">
        <v>32</v>
      </c>
      <c r="B38" s="2">
        <v>2.5</v>
      </c>
      <c r="C38" s="4">
        <f>56/61*100</f>
        <v>91.803278688524586</v>
      </c>
      <c r="D38" s="2">
        <v>56</v>
      </c>
      <c r="E38" s="2">
        <v>1</v>
      </c>
      <c r="F38" s="2">
        <v>1</v>
      </c>
      <c r="G38" s="2">
        <v>3</v>
      </c>
      <c r="H38" s="2">
        <v>0</v>
      </c>
      <c r="I38" s="2" t="s">
        <v>36</v>
      </c>
    </row>
    <row r="39" spans="1:9" x14ac:dyDescent="0.3">
      <c r="A39" s="2">
        <v>33</v>
      </c>
      <c r="B39" s="2">
        <v>2.5</v>
      </c>
      <c r="C39" s="4">
        <f>23/61*100</f>
        <v>37.704918032786885</v>
      </c>
      <c r="D39" s="2">
        <v>1</v>
      </c>
      <c r="E39" s="2">
        <v>3</v>
      </c>
      <c r="F39" s="2">
        <v>18</v>
      </c>
      <c r="G39" s="2">
        <v>23</v>
      </c>
      <c r="H39" s="2">
        <v>15</v>
      </c>
      <c r="I39" s="2" t="s">
        <v>36</v>
      </c>
    </row>
    <row r="40" spans="1:9" x14ac:dyDescent="0.3">
      <c r="A40" s="2">
        <v>34</v>
      </c>
      <c r="B40" s="2">
        <v>2.5</v>
      </c>
      <c r="C40" s="4">
        <f>39/61*100</f>
        <v>63.934426229508205</v>
      </c>
      <c r="D40" s="2">
        <v>5</v>
      </c>
      <c r="E40" s="2">
        <v>3</v>
      </c>
      <c r="F40" s="2">
        <v>4</v>
      </c>
      <c r="G40" s="2">
        <v>39</v>
      </c>
      <c r="H40" s="2">
        <v>10</v>
      </c>
      <c r="I40" s="2" t="s">
        <v>36</v>
      </c>
    </row>
    <row r="41" spans="1:9" x14ac:dyDescent="0.3">
      <c r="A41" s="2">
        <v>35</v>
      </c>
      <c r="B41" s="2">
        <v>2.5</v>
      </c>
      <c r="C41" s="4">
        <f>49/61*100</f>
        <v>80.327868852459019</v>
      </c>
      <c r="D41" s="2">
        <v>49</v>
      </c>
      <c r="E41" s="2">
        <v>3</v>
      </c>
      <c r="F41" s="2">
        <v>3</v>
      </c>
      <c r="G41" s="2">
        <v>3</v>
      </c>
      <c r="H41" s="2">
        <v>3</v>
      </c>
      <c r="I41" s="2" t="s">
        <v>36</v>
      </c>
    </row>
    <row r="42" spans="1:9" x14ac:dyDescent="0.3">
      <c r="A42" s="2">
        <v>36</v>
      </c>
      <c r="B42" s="2">
        <v>2.5</v>
      </c>
      <c r="C42" s="4">
        <f>39/61*100</f>
        <v>63.934426229508205</v>
      </c>
      <c r="D42" s="2">
        <v>4</v>
      </c>
      <c r="E42" s="2">
        <v>2</v>
      </c>
      <c r="F42" s="2">
        <v>14</v>
      </c>
      <c r="G42" s="2">
        <v>2</v>
      </c>
      <c r="H42" s="2">
        <v>39</v>
      </c>
      <c r="I42" s="2" t="s">
        <v>36</v>
      </c>
    </row>
    <row r="43" spans="1:9" x14ac:dyDescent="0.3">
      <c r="A43" s="2">
        <v>37</v>
      </c>
      <c r="B43" s="2">
        <v>2.5</v>
      </c>
      <c r="C43" s="4">
        <f>37/61*100</f>
        <v>60.655737704918032</v>
      </c>
      <c r="D43" s="2">
        <v>9</v>
      </c>
      <c r="E43" s="2">
        <v>5</v>
      </c>
      <c r="F43" s="2">
        <v>4</v>
      </c>
      <c r="G43" s="2">
        <v>6</v>
      </c>
      <c r="H43" s="2">
        <v>37</v>
      </c>
      <c r="I43" s="2" t="s">
        <v>36</v>
      </c>
    </row>
    <row r="44" spans="1:9" x14ac:dyDescent="0.3">
      <c r="A44" s="2">
        <v>38</v>
      </c>
      <c r="B44" s="2">
        <v>2.5</v>
      </c>
      <c r="C44" s="4">
        <f>40/61*100</f>
        <v>65.573770491803273</v>
      </c>
      <c r="D44" s="2">
        <v>2</v>
      </c>
      <c r="E44" s="2">
        <v>40</v>
      </c>
      <c r="F44" s="2">
        <v>4</v>
      </c>
      <c r="G44" s="2">
        <v>8</v>
      </c>
      <c r="H44" s="2">
        <v>7</v>
      </c>
      <c r="I44" s="2" t="s">
        <v>36</v>
      </c>
    </row>
    <row r="45" spans="1:9" x14ac:dyDescent="0.3">
      <c r="A45" s="2">
        <v>39</v>
      </c>
      <c r="B45" s="2">
        <v>2.5</v>
      </c>
      <c r="C45" s="4">
        <f>28/61*100</f>
        <v>45.901639344262293</v>
      </c>
      <c r="D45" s="2">
        <v>28</v>
      </c>
      <c r="E45" s="2">
        <v>8</v>
      </c>
      <c r="F45" s="2">
        <v>8</v>
      </c>
      <c r="G45" s="2">
        <v>11</v>
      </c>
      <c r="H45" s="2">
        <v>6</v>
      </c>
      <c r="I45" s="2" t="s">
        <v>36</v>
      </c>
    </row>
    <row r="46" spans="1:9" x14ac:dyDescent="0.3">
      <c r="A46" s="2">
        <v>40</v>
      </c>
      <c r="B46" s="2">
        <v>2.5</v>
      </c>
      <c r="C46" s="4">
        <f>56/61*100</f>
        <v>91.803278688524586</v>
      </c>
      <c r="D46" s="2">
        <v>1</v>
      </c>
      <c r="E46" s="2">
        <v>1</v>
      </c>
      <c r="F46" s="2">
        <v>2</v>
      </c>
      <c r="G46" s="2">
        <v>1</v>
      </c>
      <c r="H46" s="2">
        <v>56</v>
      </c>
      <c r="I46" s="2" t="s">
        <v>36</v>
      </c>
    </row>
  </sheetData>
  <mergeCells count="2">
    <mergeCell ref="A2:I2"/>
    <mergeCell ref="F22:G22"/>
  </mergeCells>
  <phoneticPr fontId="1" type="noConversion"/>
  <conditionalFormatting sqref="C7:C46">
    <cfRule type="cellIs" dxfId="0" priority="1" operator="lessThan">
      <formula>50.1</formula>
    </cfRule>
  </conditionalFormatting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전체통계표</vt:lpstr>
      <vt:lpstr>산업재산권법통계표</vt:lpstr>
      <vt:lpstr>민법통계표</vt:lpstr>
      <vt:lpstr>자연과학통계표</vt:lpstr>
      <vt:lpstr>문항분석표(산업재산권법)</vt:lpstr>
      <vt:lpstr>문항분석표(민법개론)</vt:lpstr>
      <vt:lpstr>문항분석표(자연과학개론)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paten</dc:creator>
  <cp:lastModifiedBy>HOME</cp:lastModifiedBy>
  <cp:lastPrinted>2022-12-21T11:01:51Z</cp:lastPrinted>
  <dcterms:created xsi:type="dcterms:W3CDTF">2022-06-27T08:52:48Z</dcterms:created>
  <dcterms:modified xsi:type="dcterms:W3CDTF">2023-01-20T09:06:13Z</dcterms:modified>
</cp:coreProperties>
</file>