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업무폴더\모의고사\11월\통계표\"/>
    </mc:Choice>
  </mc:AlternateContent>
  <xr:revisionPtr revIDLastSave="0" documentId="13_ncr:1_{3D9C6770-EF62-43A9-8A4C-37F083205C2E}" xr6:coauthVersionLast="47" xr6:coauthVersionMax="47" xr10:uidLastSave="{00000000-0000-0000-0000-000000000000}"/>
  <bookViews>
    <workbookView xWindow="-120" yWindow="-120" windowWidth="38640" windowHeight="21240" activeTab="2" xr2:uid="{8285149A-4ECC-412F-AB7E-11852A5A0DCD}"/>
  </bookViews>
  <sheets>
    <sheet name="전체통계표" sheetId="7" r:id="rId1"/>
    <sheet name="산업재산권법통계표" sheetId="5" r:id="rId2"/>
    <sheet name="민법통계표" sheetId="2" r:id="rId3"/>
    <sheet name="자연과학통계표" sheetId="9" r:id="rId4"/>
    <sheet name="문항분석표(산업재산권법)" sheetId="4" r:id="rId5"/>
    <sheet name="문항분석표(민법개론)" sheetId="3" r:id="rId6"/>
    <sheet name="문항분석표(자연과학개론)" sheetId="8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72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5" i="9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38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142" i="2"/>
  <c r="E6" i="2"/>
  <c r="E5" i="2"/>
  <c r="E9" i="2"/>
  <c r="E14" i="2"/>
  <c r="E13" i="2"/>
  <c r="E12" i="2"/>
  <c r="E11" i="2"/>
  <c r="E10" i="2"/>
  <c r="E20" i="2"/>
  <c r="E19" i="2"/>
  <c r="E18" i="2"/>
  <c r="E17" i="2"/>
  <c r="E16" i="2"/>
  <c r="E15" i="2"/>
  <c r="E23" i="2"/>
  <c r="E22" i="2"/>
  <c r="E21" i="2"/>
  <c r="E29" i="2"/>
  <c r="E28" i="2"/>
  <c r="E27" i="2"/>
  <c r="E26" i="2"/>
  <c r="E25" i="2"/>
  <c r="E24" i="2"/>
  <c r="E37" i="2"/>
  <c r="E36" i="2"/>
  <c r="E35" i="2"/>
  <c r="E34" i="2"/>
  <c r="E33" i="2"/>
  <c r="E32" i="2"/>
  <c r="E31" i="2"/>
  <c r="E30" i="2"/>
  <c r="E43" i="2"/>
  <c r="E42" i="2"/>
  <c r="E41" i="2"/>
  <c r="E40" i="2"/>
  <c r="E39" i="2"/>
  <c r="E50" i="2"/>
  <c r="E49" i="2"/>
  <c r="E48" i="2"/>
  <c r="E47" i="2"/>
  <c r="E46" i="2"/>
  <c r="E45" i="2"/>
  <c r="E44" i="2"/>
  <c r="E51" i="2"/>
  <c r="E55" i="2"/>
  <c r="E54" i="2"/>
  <c r="E53" i="2"/>
  <c r="E52" i="2"/>
  <c r="E59" i="2"/>
  <c r="E58" i="2"/>
  <c r="E57" i="2"/>
  <c r="E56" i="2"/>
  <c r="E60" i="2"/>
  <c r="E61" i="2"/>
  <c r="E64" i="2"/>
  <c r="E63" i="2"/>
  <c r="E62" i="2"/>
  <c r="E67" i="2"/>
  <c r="E66" i="2"/>
  <c r="E65" i="2"/>
  <c r="E69" i="2"/>
  <c r="E68" i="2"/>
  <c r="E74" i="2"/>
  <c r="E73" i="2"/>
  <c r="E72" i="2"/>
  <c r="E71" i="2"/>
  <c r="E70" i="2"/>
  <c r="E75" i="2"/>
  <c r="E77" i="2"/>
  <c r="E76" i="2"/>
  <c r="E78" i="2"/>
  <c r="E79" i="2"/>
  <c r="E80" i="2"/>
  <c r="E81" i="2"/>
  <c r="E83" i="2"/>
  <c r="E82" i="2"/>
  <c r="E84" i="2"/>
  <c r="E85" i="2"/>
  <c r="E8" i="2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8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5" i="5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3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5" i="7"/>
  <c r="F40" i="7"/>
  <c r="F39" i="7"/>
  <c r="F38" i="7"/>
  <c r="F37" i="7"/>
  <c r="F36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46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45" i="8"/>
  <c r="D7" i="8"/>
  <c r="D46" i="3"/>
  <c r="D45" i="3"/>
  <c r="D44" i="3"/>
  <c r="D43" i="3"/>
  <c r="D42" i="3"/>
  <c r="D41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40" i="3"/>
  <c r="D7" i="3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94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5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6" i="7"/>
  <c r="O4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5" i="5"/>
  <c r="P5" i="5" s="1"/>
  <c r="P6" i="5" s="1"/>
  <c r="P7" i="5" s="1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P5" i="9" s="1"/>
  <c r="O4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5" i="2"/>
  <c r="P5" i="2" s="1"/>
  <c r="R44" i="7" l="1"/>
  <c r="P8" i="5"/>
  <c r="P9" i="5" s="1"/>
  <c r="P10" i="5" s="1"/>
  <c r="P11" i="5" s="1"/>
  <c r="P12" i="5" s="1"/>
  <c r="P13" i="5" s="1"/>
  <c r="P14" i="5" s="1"/>
  <c r="P15" i="5" s="1"/>
  <c r="P16" i="5" s="1"/>
  <c r="P17" i="5" s="1"/>
  <c r="P18" i="5" s="1"/>
  <c r="P19" i="5" s="1"/>
  <c r="P20" i="5" s="1"/>
  <c r="P21" i="5" s="1"/>
  <c r="P22" i="5" s="1"/>
  <c r="P23" i="5" s="1"/>
  <c r="P24" i="5" s="1"/>
  <c r="P25" i="5" s="1"/>
  <c r="P26" i="5" s="1"/>
  <c r="P27" i="5" s="1"/>
  <c r="P28" i="5" s="1"/>
  <c r="P29" i="5" s="1"/>
  <c r="P30" i="5" s="1"/>
  <c r="P31" i="5" s="1"/>
  <c r="P32" i="5" s="1"/>
  <c r="P33" i="5" s="1"/>
  <c r="P34" i="5" s="1"/>
  <c r="P35" i="5" s="1"/>
  <c r="P36" i="5" s="1"/>
  <c r="P37" i="5" s="1"/>
  <c r="P38" i="5" s="1"/>
  <c r="P39" i="5" s="1"/>
  <c r="P40" i="5" s="1"/>
  <c r="P41" i="5" s="1"/>
  <c r="P42" i="5" s="1"/>
  <c r="P43" i="5" s="1"/>
  <c r="P44" i="5" s="1"/>
  <c r="P45" i="5" s="1"/>
  <c r="P6" i="9"/>
  <c r="P7" i="9" s="1"/>
  <c r="P8" i="9" s="1"/>
  <c r="P9" i="9" s="1"/>
  <c r="P10" i="9" s="1"/>
  <c r="P11" i="9" s="1"/>
  <c r="P12" i="9" s="1"/>
  <c r="P13" i="9" s="1"/>
  <c r="P14" i="9" s="1"/>
  <c r="P15" i="9" s="1"/>
  <c r="P16" i="9" s="1"/>
  <c r="P17" i="9" s="1"/>
  <c r="P18" i="9" s="1"/>
  <c r="P19" i="9" s="1"/>
  <c r="P20" i="9" s="1"/>
  <c r="P21" i="9" s="1"/>
  <c r="P22" i="9" s="1"/>
  <c r="P23" i="9" s="1"/>
  <c r="P24" i="9" s="1"/>
  <c r="P25" i="9" s="1"/>
  <c r="P26" i="9" s="1"/>
  <c r="P27" i="9" s="1"/>
  <c r="P28" i="9" s="1"/>
  <c r="P29" i="9" s="1"/>
  <c r="P30" i="9" s="1"/>
  <c r="P31" i="9" s="1"/>
  <c r="P32" i="9" s="1"/>
  <c r="P33" i="9" s="1"/>
  <c r="P34" i="9" s="1"/>
  <c r="P35" i="9" s="1"/>
  <c r="P36" i="9" s="1"/>
  <c r="P37" i="9" s="1"/>
  <c r="P38" i="9" s="1"/>
  <c r="P39" i="9" s="1"/>
  <c r="P40" i="9" s="1"/>
  <c r="P41" i="9" s="1"/>
  <c r="P42" i="9" s="1"/>
  <c r="P43" i="9" s="1"/>
  <c r="P44" i="9" s="1"/>
  <c r="P45" i="9" s="1"/>
  <c r="P6" i="2"/>
  <c r="R5" i="7" l="1"/>
  <c r="S5" i="7" s="1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S6" i="7" l="1"/>
  <c r="S7" i="7" s="1"/>
  <c r="S8" i="7" s="1"/>
  <c r="S9" i="7" s="1"/>
  <c r="S10" i="7" s="1"/>
  <c r="S11" i="7" s="1"/>
  <c r="S12" i="7" s="1"/>
  <c r="S13" i="7" s="1"/>
  <c r="S14" i="7" s="1"/>
  <c r="S15" i="7" s="1"/>
  <c r="S16" i="7" s="1"/>
  <c r="S17" i="7" s="1"/>
  <c r="S18" i="7" s="1"/>
  <c r="S19" i="7" s="1"/>
  <c r="S20" i="7" s="1"/>
  <c r="S21" i="7" s="1"/>
  <c r="S22" i="7" s="1"/>
  <c r="S23" i="7" s="1"/>
  <c r="S24" i="7" s="1"/>
  <c r="S25" i="7" s="1"/>
  <c r="S26" i="7" s="1"/>
  <c r="S27" i="7" s="1"/>
  <c r="S28" i="7" s="1"/>
  <c r="S29" i="7" s="1"/>
  <c r="S30" i="7" s="1"/>
  <c r="S31" i="7" s="1"/>
  <c r="S32" i="7" s="1"/>
  <c r="S33" i="7" s="1"/>
  <c r="S34" i="7" s="1"/>
  <c r="S35" i="7" s="1"/>
  <c r="S36" i="7" s="1"/>
  <c r="S37" i="7" s="1"/>
  <c r="S38" i="7" s="1"/>
  <c r="S39" i="7" s="1"/>
  <c r="S40" i="7" s="1"/>
  <c r="S41" i="7" s="1"/>
  <c r="P7" i="2" l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</calcChain>
</file>

<file path=xl/sharedStrings.xml><?xml version="1.0" encoding="utf-8"?>
<sst xmlns="http://schemas.openxmlformats.org/spreadsheetml/2006/main" count="209" uniqueCount="44">
  <si>
    <t>점</t>
    <phoneticPr fontId="3" type="noConversion"/>
  </si>
  <si>
    <t>최고점수</t>
    <phoneticPr fontId="3" type="noConversion"/>
  </si>
  <si>
    <t>평균점수</t>
    <phoneticPr fontId="3" type="noConversion"/>
  </si>
  <si>
    <t>명</t>
    <phoneticPr fontId="3" type="noConversion"/>
  </si>
  <si>
    <t>응시인원</t>
    <phoneticPr fontId="3" type="noConversion"/>
  </si>
  <si>
    <t>석차</t>
    <phoneticPr fontId="7" type="noConversion"/>
  </si>
  <si>
    <t>인원</t>
    <phoneticPr fontId="1" type="noConversion"/>
  </si>
  <si>
    <t xml:space="preserve">점수 </t>
    <phoneticPr fontId="7" type="noConversion"/>
  </si>
  <si>
    <t>상위 %</t>
    <phoneticPr fontId="3" type="noConversion"/>
  </si>
  <si>
    <t>총점 성적순</t>
    <phoneticPr fontId="3" type="noConversion"/>
  </si>
  <si>
    <t>총점</t>
    <phoneticPr fontId="3" type="noConversion"/>
  </si>
  <si>
    <t>수험번호</t>
    <phoneticPr fontId="3" type="noConversion"/>
  </si>
  <si>
    <t>문항</t>
    <phoneticPr fontId="3" type="noConversion"/>
  </si>
  <si>
    <t>배점</t>
    <phoneticPr fontId="3" type="noConversion"/>
  </si>
  <si>
    <t>영역</t>
    <phoneticPr fontId="1" type="noConversion"/>
  </si>
  <si>
    <t xml:space="preserve">유형 </t>
    <phoneticPr fontId="3" type="noConversion"/>
  </si>
  <si>
    <t>A형</t>
    <phoneticPr fontId="3" type="noConversion"/>
  </si>
  <si>
    <t>평균</t>
    <phoneticPr fontId="3" type="noConversion"/>
  </si>
  <si>
    <t>문항수</t>
    <phoneticPr fontId="3" type="noConversion"/>
  </si>
  <si>
    <t>민법총칙</t>
    <phoneticPr fontId="3" type="noConversion"/>
  </si>
  <si>
    <t>물권법</t>
    <phoneticPr fontId="3" type="noConversion"/>
  </si>
  <si>
    <t>채권총칙</t>
    <phoneticPr fontId="3" type="noConversion"/>
  </si>
  <si>
    <t>채권각칙</t>
    <phoneticPr fontId="3" type="noConversion"/>
  </si>
  <si>
    <t>정답율(%)</t>
    <phoneticPr fontId="3" type="noConversion"/>
  </si>
  <si>
    <t>특허법</t>
    <phoneticPr fontId="1" type="noConversion"/>
  </si>
  <si>
    <t>상표법</t>
    <phoneticPr fontId="1" type="noConversion"/>
  </si>
  <si>
    <t>평균</t>
    <phoneticPr fontId="1" type="noConversion"/>
  </si>
  <si>
    <t>산업재산권법</t>
    <phoneticPr fontId="3" type="noConversion"/>
  </si>
  <si>
    <t>민법개론</t>
    <phoneticPr fontId="3" type="noConversion"/>
  </si>
  <si>
    <t>디자인보호법</t>
    <phoneticPr fontId="1" type="noConversion"/>
  </si>
  <si>
    <t>특허법</t>
    <phoneticPr fontId="3" type="noConversion"/>
  </si>
  <si>
    <t>디자인보호법</t>
    <phoneticPr fontId="3" type="noConversion"/>
  </si>
  <si>
    <t>물리</t>
    <phoneticPr fontId="1" type="noConversion"/>
  </si>
  <si>
    <t>화학</t>
    <phoneticPr fontId="1" type="noConversion"/>
  </si>
  <si>
    <t>생물</t>
    <phoneticPr fontId="1" type="noConversion"/>
  </si>
  <si>
    <t>지구과학</t>
    <phoneticPr fontId="1" type="noConversion"/>
  </si>
  <si>
    <t>자연과학개론</t>
    <phoneticPr fontId="1" type="noConversion"/>
  </si>
  <si>
    <t>11월 전국모의고사</t>
    <phoneticPr fontId="1" type="noConversion"/>
  </si>
  <si>
    <t>11월 전국모의고사(산업재산권법)</t>
    <phoneticPr fontId="3" type="noConversion"/>
  </si>
  <si>
    <t>11월 전국모의고사(산업재산권법)</t>
    <phoneticPr fontId="1" type="noConversion"/>
  </si>
  <si>
    <t>11월 전국모의고사(민법개론)</t>
    <phoneticPr fontId="3" type="noConversion"/>
  </si>
  <si>
    <t>11월 전국모의고사(민법개론)</t>
    <phoneticPr fontId="1" type="noConversion"/>
  </si>
  <si>
    <t>11월 전국모의고사(자연과학개론)</t>
    <phoneticPr fontId="3" type="noConversion"/>
  </si>
  <si>
    <t>11월 전국모의고사(자연과학개론)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</si>
</sst>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나눔고딕"/>
      <family val="3"/>
      <charset val="129"/>
    </font>
    <font>
      <sz val="8"/>
      <name val="맑은 고딕"/>
      <family val="3"/>
      <charset val="129"/>
      <scheme val="minor"/>
    </font>
    <font>
      <b/>
      <sz val="10"/>
      <color theme="1"/>
      <name val="나눔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돋움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10"/>
      <name val="돋움"/>
      <family val="3"/>
      <charset val="129"/>
    </font>
    <font>
      <sz val="14"/>
      <color theme="1"/>
      <name val="나눔고딕 ExtraBold"/>
      <family val="3"/>
      <charset val="129"/>
    </font>
    <font>
      <sz val="11"/>
      <color theme="1"/>
      <name val="나눔고딕"/>
      <family val="3"/>
      <charset val="129"/>
    </font>
    <font>
      <sz val="22"/>
      <color theme="1"/>
      <name val="나눔고딕 ExtraBold"/>
      <family val="3"/>
      <charset val="129"/>
    </font>
    <font>
      <sz val="28"/>
      <color theme="1"/>
      <name val="나눔고딕 ExtraBold"/>
      <family val="3"/>
      <charset val="129"/>
    </font>
    <font>
      <sz val="10"/>
      <color rgb="FF000000"/>
      <name val="나눔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0" fillId="0" borderId="0" xfId="0" applyNumberFormat="1">
      <alignment vertical="center"/>
    </xf>
    <xf numFmtId="0" fontId="9" fillId="4" borderId="10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표준" xfId="0" builtinId="0"/>
    <cellStyle name="표준 2" xfId="1" xr:uid="{875AC670-3B60-40ED-BAE8-90D13049C1BF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/>
              <a:t>변리사스쿨 </a:t>
            </a:r>
            <a:r>
              <a:rPr lang="en-US" altLang="ko-KR" sz="1800"/>
              <a:t>11</a:t>
            </a:r>
            <a:r>
              <a:rPr lang="ko-KR" altLang="en-US" sz="1800"/>
              <a:t>월</a:t>
            </a:r>
            <a:r>
              <a:rPr lang="ko-KR" altLang="en-US" sz="1800" baseline="0"/>
              <a:t> 전국모의고사</a:t>
            </a:r>
            <a:r>
              <a:rPr lang="en-US" altLang="ko-KR" sz="1800" baseline="0"/>
              <a:t>(</a:t>
            </a:r>
            <a:r>
              <a:rPr lang="ko-KR" altLang="en-US" sz="1800" baseline="0"/>
              <a:t>통계표</a:t>
            </a:r>
            <a:r>
              <a:rPr lang="en-US" altLang="ko-KR" sz="1800" baseline="0"/>
              <a:t>) </a:t>
            </a:r>
          </a:p>
        </c:rich>
      </c:tx>
      <c:layout>
        <c:manualLayout>
          <c:xMode val="edge"/>
          <c:yMode val="edge"/>
          <c:x val="0.12607962686467397"/>
          <c:y val="1.244101664680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전체통계표!$R$4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전체통계표!$Q$5:$Q$41</c15:sqref>
                  </c15:fullRef>
                </c:ext>
              </c:extLst>
              <c:f>전체통계표!$Q$5:$Q$40</c:f>
              <c:numCache>
                <c:formatCode>General</c:formatCode>
                <c:ptCount val="36"/>
                <c:pt idx="0">
                  <c:v>90</c:v>
                </c:pt>
                <c:pt idx="1">
                  <c:v>87.5</c:v>
                </c:pt>
                <c:pt idx="2">
                  <c:v>85</c:v>
                </c:pt>
                <c:pt idx="3">
                  <c:v>82.5</c:v>
                </c:pt>
                <c:pt idx="4">
                  <c:v>80</c:v>
                </c:pt>
                <c:pt idx="5">
                  <c:v>77.5</c:v>
                </c:pt>
                <c:pt idx="6">
                  <c:v>75</c:v>
                </c:pt>
                <c:pt idx="7">
                  <c:v>72.5</c:v>
                </c:pt>
                <c:pt idx="8">
                  <c:v>70</c:v>
                </c:pt>
                <c:pt idx="9">
                  <c:v>67.5</c:v>
                </c:pt>
                <c:pt idx="10">
                  <c:v>65</c:v>
                </c:pt>
                <c:pt idx="11">
                  <c:v>62.5</c:v>
                </c:pt>
                <c:pt idx="12">
                  <c:v>60</c:v>
                </c:pt>
                <c:pt idx="13">
                  <c:v>57.5</c:v>
                </c:pt>
                <c:pt idx="14">
                  <c:v>55</c:v>
                </c:pt>
                <c:pt idx="15">
                  <c:v>52.5</c:v>
                </c:pt>
                <c:pt idx="16">
                  <c:v>50</c:v>
                </c:pt>
                <c:pt idx="17">
                  <c:v>47.5</c:v>
                </c:pt>
                <c:pt idx="18">
                  <c:v>45</c:v>
                </c:pt>
                <c:pt idx="19">
                  <c:v>42.5</c:v>
                </c:pt>
                <c:pt idx="20">
                  <c:v>40</c:v>
                </c:pt>
                <c:pt idx="21">
                  <c:v>37.5</c:v>
                </c:pt>
                <c:pt idx="22">
                  <c:v>35</c:v>
                </c:pt>
                <c:pt idx="23">
                  <c:v>32.5</c:v>
                </c:pt>
                <c:pt idx="24">
                  <c:v>30</c:v>
                </c:pt>
                <c:pt idx="25">
                  <c:v>27.5</c:v>
                </c:pt>
                <c:pt idx="26">
                  <c:v>25</c:v>
                </c:pt>
                <c:pt idx="27">
                  <c:v>22.5</c:v>
                </c:pt>
                <c:pt idx="28">
                  <c:v>20</c:v>
                </c:pt>
                <c:pt idx="29">
                  <c:v>17.5</c:v>
                </c:pt>
                <c:pt idx="30">
                  <c:v>15</c:v>
                </c:pt>
                <c:pt idx="31">
                  <c:v>12.5</c:v>
                </c:pt>
                <c:pt idx="32">
                  <c:v>10</c:v>
                </c:pt>
                <c:pt idx="33">
                  <c:v>7.5</c:v>
                </c:pt>
                <c:pt idx="34">
                  <c:v>5</c:v>
                </c:pt>
                <c:pt idx="35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전체통계표!$R$5:$R$41</c15:sqref>
                  </c15:fullRef>
                </c:ext>
              </c:extLst>
              <c:f>전체통계표!$R$5:$R$40</c:f>
              <c:numCache>
                <c:formatCode>General</c:formatCode>
                <c:ptCount val="3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7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D-459C-9E17-638EA83AE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전체통계표!$Q$4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전체통계표!$Q$5:$Q$41</c15:sqref>
                        </c15:fullRef>
                        <c15:formulaRef>
                          <c15:sqref>전체통계표!$Q$5:$Q$40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90</c:v>
                      </c:pt>
                      <c:pt idx="1">
                        <c:v>87.5</c:v>
                      </c:pt>
                      <c:pt idx="2">
                        <c:v>85</c:v>
                      </c:pt>
                      <c:pt idx="3">
                        <c:v>82.5</c:v>
                      </c:pt>
                      <c:pt idx="4">
                        <c:v>80</c:v>
                      </c:pt>
                      <c:pt idx="5">
                        <c:v>77.5</c:v>
                      </c:pt>
                      <c:pt idx="6">
                        <c:v>75</c:v>
                      </c:pt>
                      <c:pt idx="7">
                        <c:v>72.5</c:v>
                      </c:pt>
                      <c:pt idx="8">
                        <c:v>70</c:v>
                      </c:pt>
                      <c:pt idx="9">
                        <c:v>67.5</c:v>
                      </c:pt>
                      <c:pt idx="10">
                        <c:v>65</c:v>
                      </c:pt>
                      <c:pt idx="11">
                        <c:v>62.5</c:v>
                      </c:pt>
                      <c:pt idx="12">
                        <c:v>60</c:v>
                      </c:pt>
                      <c:pt idx="13">
                        <c:v>57.5</c:v>
                      </c:pt>
                      <c:pt idx="14">
                        <c:v>55</c:v>
                      </c:pt>
                      <c:pt idx="15">
                        <c:v>52.5</c:v>
                      </c:pt>
                      <c:pt idx="16">
                        <c:v>50</c:v>
                      </c:pt>
                      <c:pt idx="17">
                        <c:v>47.5</c:v>
                      </c:pt>
                      <c:pt idx="18">
                        <c:v>45</c:v>
                      </c:pt>
                      <c:pt idx="19">
                        <c:v>42.5</c:v>
                      </c:pt>
                      <c:pt idx="20">
                        <c:v>40</c:v>
                      </c:pt>
                      <c:pt idx="21">
                        <c:v>37.5</c:v>
                      </c:pt>
                      <c:pt idx="22">
                        <c:v>35</c:v>
                      </c:pt>
                      <c:pt idx="23">
                        <c:v>32.5</c:v>
                      </c:pt>
                      <c:pt idx="24">
                        <c:v>30</c:v>
                      </c:pt>
                      <c:pt idx="25">
                        <c:v>27.5</c:v>
                      </c:pt>
                      <c:pt idx="26">
                        <c:v>25</c:v>
                      </c:pt>
                      <c:pt idx="27">
                        <c:v>22.5</c:v>
                      </c:pt>
                      <c:pt idx="28">
                        <c:v>20</c:v>
                      </c:pt>
                      <c:pt idx="29">
                        <c:v>17.5</c:v>
                      </c:pt>
                      <c:pt idx="30">
                        <c:v>15</c:v>
                      </c:pt>
                      <c:pt idx="31">
                        <c:v>12.5</c:v>
                      </c:pt>
                      <c:pt idx="32">
                        <c:v>10</c:v>
                      </c:pt>
                      <c:pt idx="33">
                        <c:v>7.5</c:v>
                      </c:pt>
                      <c:pt idx="34">
                        <c:v>5</c:v>
                      </c:pt>
                      <c:pt idx="35">
                        <c:v>2.5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전체통계표!$Q$5:$Q$41</c15:sqref>
                        </c15:fullRef>
                        <c15:formulaRef>
                          <c15:sqref>전체통계표!$Q$5:$Q$40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90</c:v>
                      </c:pt>
                      <c:pt idx="1">
                        <c:v>87.5</c:v>
                      </c:pt>
                      <c:pt idx="2">
                        <c:v>85</c:v>
                      </c:pt>
                      <c:pt idx="3">
                        <c:v>82.5</c:v>
                      </c:pt>
                      <c:pt idx="4">
                        <c:v>80</c:v>
                      </c:pt>
                      <c:pt idx="5">
                        <c:v>77.5</c:v>
                      </c:pt>
                      <c:pt idx="6">
                        <c:v>75</c:v>
                      </c:pt>
                      <c:pt idx="7">
                        <c:v>72.5</c:v>
                      </c:pt>
                      <c:pt idx="8">
                        <c:v>70</c:v>
                      </c:pt>
                      <c:pt idx="9">
                        <c:v>67.5</c:v>
                      </c:pt>
                      <c:pt idx="10">
                        <c:v>65</c:v>
                      </c:pt>
                      <c:pt idx="11">
                        <c:v>62.5</c:v>
                      </c:pt>
                      <c:pt idx="12">
                        <c:v>60</c:v>
                      </c:pt>
                      <c:pt idx="13">
                        <c:v>57.5</c:v>
                      </c:pt>
                      <c:pt idx="14">
                        <c:v>55</c:v>
                      </c:pt>
                      <c:pt idx="15">
                        <c:v>52.5</c:v>
                      </c:pt>
                      <c:pt idx="16">
                        <c:v>50</c:v>
                      </c:pt>
                      <c:pt idx="17">
                        <c:v>47.5</c:v>
                      </c:pt>
                      <c:pt idx="18">
                        <c:v>45</c:v>
                      </c:pt>
                      <c:pt idx="19">
                        <c:v>42.5</c:v>
                      </c:pt>
                      <c:pt idx="20">
                        <c:v>40</c:v>
                      </c:pt>
                      <c:pt idx="21">
                        <c:v>37.5</c:v>
                      </c:pt>
                      <c:pt idx="22">
                        <c:v>35</c:v>
                      </c:pt>
                      <c:pt idx="23">
                        <c:v>32.5</c:v>
                      </c:pt>
                      <c:pt idx="24">
                        <c:v>30</c:v>
                      </c:pt>
                      <c:pt idx="25">
                        <c:v>27.5</c:v>
                      </c:pt>
                      <c:pt idx="26">
                        <c:v>25</c:v>
                      </c:pt>
                      <c:pt idx="27">
                        <c:v>22.5</c:v>
                      </c:pt>
                      <c:pt idx="28">
                        <c:v>20</c:v>
                      </c:pt>
                      <c:pt idx="29">
                        <c:v>17.5</c:v>
                      </c:pt>
                      <c:pt idx="30">
                        <c:v>15</c:v>
                      </c:pt>
                      <c:pt idx="31">
                        <c:v>12.5</c:v>
                      </c:pt>
                      <c:pt idx="32">
                        <c:v>10</c:v>
                      </c:pt>
                      <c:pt idx="33">
                        <c:v>7.5</c:v>
                      </c:pt>
                      <c:pt idx="34">
                        <c:v>5</c:v>
                      </c:pt>
                      <c:pt idx="35">
                        <c:v>2.5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9DD-459C-9E17-638EA83AE7AE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/>
              <a:t>변리사스쿨 </a:t>
            </a:r>
            <a:r>
              <a:rPr lang="en-US" altLang="ko-KR" sz="1800"/>
              <a:t>11</a:t>
            </a:r>
            <a:r>
              <a:rPr lang="ko-KR" altLang="en-US" sz="1800"/>
              <a:t>월</a:t>
            </a:r>
            <a:r>
              <a:rPr lang="ko-KR" altLang="en-US" sz="1800" baseline="0"/>
              <a:t> 전국모의고사</a:t>
            </a:r>
            <a:r>
              <a:rPr lang="en-US" altLang="ko-KR" sz="1800" baseline="0"/>
              <a:t>(</a:t>
            </a:r>
            <a:r>
              <a:rPr lang="ko-KR" altLang="en-US" sz="1800" baseline="0"/>
              <a:t>통계표</a:t>
            </a:r>
            <a:r>
              <a:rPr lang="en-US" altLang="ko-KR" sz="1800" baseline="0"/>
              <a:t>) </a:t>
            </a:r>
          </a:p>
        </c:rich>
      </c:tx>
      <c:layout>
        <c:manualLayout>
          <c:xMode val="edge"/>
          <c:yMode val="edge"/>
          <c:x val="0.12607962686467397"/>
          <c:y val="1.244101664680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산업재산권법통계표!$O$4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산업재산권법통계표!$N$5:$N$44</c15:sqref>
                  </c15:fullRef>
                </c:ext>
              </c:extLst>
              <c:f>산업재산권법통계표!$N$5:$N$43</c:f>
              <c:numCache>
                <c:formatCode>General</c:formatCode>
                <c:ptCount val="39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산업재산권법통계표!$O$5:$O$44</c15:sqref>
                  </c15:fullRef>
                </c:ext>
              </c:extLst>
              <c:f>산업재산권법통계표!$O$5:$O$43</c:f>
              <c:numCache>
                <c:formatCode>General</c:formatCode>
                <c:ptCount val="3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2</c:v>
                </c:pt>
                <c:pt idx="17">
                  <c:v>8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F-4D05-85B3-6C5E73690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산업재산권법통계표!$N$4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산업재산권법통계표!$N$5:$N$44</c15:sqref>
                        </c15:fullRef>
                        <c15:formulaRef>
                          <c15:sqref>산업재산권법통계표!$N$5:$N$43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산업재산권법통계표!$N$5:$N$44</c15:sqref>
                        </c15:fullRef>
                        <c15:formulaRef>
                          <c15:sqref>산업재산권법통계표!$N$5:$N$43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9DF-4D05-85B3-6C5E736903C1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/>
              <a:t>변리사스쿨 </a:t>
            </a:r>
            <a:r>
              <a:rPr lang="en-US" altLang="ko-KR" sz="1800"/>
              <a:t>11</a:t>
            </a:r>
            <a:r>
              <a:rPr lang="ko-KR" altLang="en-US" sz="1800"/>
              <a:t>월</a:t>
            </a:r>
            <a:r>
              <a:rPr lang="ko-KR" altLang="en-US" sz="1800" baseline="0"/>
              <a:t> 전국모의고사</a:t>
            </a:r>
            <a:r>
              <a:rPr lang="en-US" altLang="ko-KR" sz="1800" baseline="0"/>
              <a:t>(</a:t>
            </a:r>
            <a:r>
              <a:rPr lang="ko-KR" altLang="en-US" sz="1800" baseline="0"/>
              <a:t>통계표</a:t>
            </a:r>
            <a:r>
              <a:rPr lang="en-US" altLang="ko-KR" sz="1800" baseline="0"/>
              <a:t>) </a:t>
            </a:r>
          </a:p>
        </c:rich>
      </c:tx>
      <c:layout>
        <c:manualLayout>
          <c:xMode val="edge"/>
          <c:yMode val="edge"/>
          <c:x val="0.12607962686467397"/>
          <c:y val="1.244101664680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민법통계표!$O$4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민법통계표!$N$5:$N$45</c15:sqref>
                  </c15:fullRef>
                </c:ext>
              </c:extLst>
              <c:f>민법통계표!$N$5:$N$44</c:f>
              <c:numCache>
                <c:formatCode>General</c:formatCode>
                <c:ptCount val="40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  <c:pt idx="39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민법통계표!$O$5:$O$45</c15:sqref>
                  </c15:fullRef>
                </c:ext>
              </c:extLst>
              <c:f>민법통계표!$O$5:$O$44</c:f>
              <c:numCache>
                <c:formatCode>General</c:formatCode>
                <c:ptCount val="40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9</c:v>
                </c:pt>
                <c:pt idx="7">
                  <c:v>5</c:v>
                </c:pt>
                <c:pt idx="8">
                  <c:v>7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E-41BA-AC65-2F6A67257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민법통계표!$N$4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민법통계표!$N$5:$N$45</c15:sqref>
                        </c15:fullRef>
                        <c15:formulaRef>
                          <c15:sqref>민법통계표!$N$5:$N$44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  <c:pt idx="39">
                        <c:v>2.5</c:v>
                      </c:pt>
                      <c:pt idx="4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민법통계표!$N$6:$N$45</c15:sqref>
                        </c15:fullRef>
                        <c15:formulaRef>
                          <c15:sqref>민법통계표!$N$6:$N$45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97.5</c:v>
                      </c:pt>
                      <c:pt idx="1">
                        <c:v>95</c:v>
                      </c:pt>
                      <c:pt idx="2">
                        <c:v>92.5</c:v>
                      </c:pt>
                      <c:pt idx="3">
                        <c:v>90</c:v>
                      </c:pt>
                      <c:pt idx="4">
                        <c:v>87.5</c:v>
                      </c:pt>
                      <c:pt idx="5">
                        <c:v>85</c:v>
                      </c:pt>
                      <c:pt idx="6">
                        <c:v>82.5</c:v>
                      </c:pt>
                      <c:pt idx="7">
                        <c:v>80</c:v>
                      </c:pt>
                      <c:pt idx="8">
                        <c:v>77.5</c:v>
                      </c:pt>
                      <c:pt idx="9">
                        <c:v>75</c:v>
                      </c:pt>
                      <c:pt idx="10">
                        <c:v>72.5</c:v>
                      </c:pt>
                      <c:pt idx="11">
                        <c:v>70</c:v>
                      </c:pt>
                      <c:pt idx="12">
                        <c:v>67.5</c:v>
                      </c:pt>
                      <c:pt idx="13">
                        <c:v>65</c:v>
                      </c:pt>
                      <c:pt idx="14">
                        <c:v>62.5</c:v>
                      </c:pt>
                      <c:pt idx="15">
                        <c:v>60</c:v>
                      </c:pt>
                      <c:pt idx="16">
                        <c:v>57.5</c:v>
                      </c:pt>
                      <c:pt idx="17">
                        <c:v>55</c:v>
                      </c:pt>
                      <c:pt idx="18">
                        <c:v>52.5</c:v>
                      </c:pt>
                      <c:pt idx="19">
                        <c:v>50</c:v>
                      </c:pt>
                      <c:pt idx="20">
                        <c:v>47.5</c:v>
                      </c:pt>
                      <c:pt idx="21">
                        <c:v>45</c:v>
                      </c:pt>
                      <c:pt idx="22">
                        <c:v>42.5</c:v>
                      </c:pt>
                      <c:pt idx="23">
                        <c:v>40</c:v>
                      </c:pt>
                      <c:pt idx="24">
                        <c:v>37.5</c:v>
                      </c:pt>
                      <c:pt idx="25">
                        <c:v>35</c:v>
                      </c:pt>
                      <c:pt idx="26">
                        <c:v>32.5</c:v>
                      </c:pt>
                      <c:pt idx="27">
                        <c:v>30</c:v>
                      </c:pt>
                      <c:pt idx="28">
                        <c:v>27.5</c:v>
                      </c:pt>
                      <c:pt idx="29">
                        <c:v>25</c:v>
                      </c:pt>
                      <c:pt idx="30">
                        <c:v>22.5</c:v>
                      </c:pt>
                      <c:pt idx="31">
                        <c:v>20</c:v>
                      </c:pt>
                      <c:pt idx="32">
                        <c:v>17.5</c:v>
                      </c:pt>
                      <c:pt idx="33">
                        <c:v>15</c:v>
                      </c:pt>
                      <c:pt idx="34">
                        <c:v>12.5</c:v>
                      </c:pt>
                      <c:pt idx="35">
                        <c:v>10</c:v>
                      </c:pt>
                      <c:pt idx="36">
                        <c:v>7.5</c:v>
                      </c:pt>
                      <c:pt idx="37">
                        <c:v>5</c:v>
                      </c:pt>
                      <c:pt idx="38">
                        <c:v>2.5</c:v>
                      </c:pt>
                      <c:pt idx="3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C0E-41BA-AC65-2F6A67257FE5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/>
              <a:t>변리사스쿨 </a:t>
            </a:r>
            <a:r>
              <a:rPr lang="en-US" altLang="ko-KR" sz="1800"/>
              <a:t>11</a:t>
            </a:r>
            <a:r>
              <a:rPr lang="ko-KR" altLang="en-US" sz="1800"/>
              <a:t>월</a:t>
            </a:r>
            <a:r>
              <a:rPr lang="ko-KR" altLang="en-US" sz="1800" baseline="0"/>
              <a:t> 전국모의고사</a:t>
            </a:r>
            <a:r>
              <a:rPr lang="en-US" altLang="ko-KR" sz="1800" baseline="0"/>
              <a:t>(</a:t>
            </a:r>
            <a:r>
              <a:rPr lang="ko-KR" altLang="en-US" sz="1800" baseline="0"/>
              <a:t>통계표</a:t>
            </a:r>
            <a:r>
              <a:rPr lang="en-US" altLang="ko-KR" sz="1800" baseline="0"/>
              <a:t>) </a:t>
            </a:r>
          </a:p>
        </c:rich>
      </c:tx>
      <c:layout>
        <c:manualLayout>
          <c:xMode val="edge"/>
          <c:yMode val="edge"/>
          <c:x val="0.12607962686467397"/>
          <c:y val="1.244101664680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자연과학통계표!$O$4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자연과학통계표!$N$5:$N$44</c15:sqref>
                  </c15:fullRef>
                </c:ext>
              </c:extLst>
              <c:f>자연과학통계표!$N$5:$N$43</c:f>
              <c:numCache>
                <c:formatCode>General</c:formatCode>
                <c:ptCount val="39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자연과학통계표!$O$5:$O$44</c15:sqref>
                  </c15:fullRef>
                </c:ext>
              </c:extLst>
              <c:f>자연과학통계표!$O$5:$O$43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6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7</c:v>
                </c:pt>
                <c:pt idx="25">
                  <c:v>2</c:v>
                </c:pt>
                <c:pt idx="26">
                  <c:v>5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5-49B1-9EF8-46B022A3F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자연과학통계표!$N$4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자연과학통계표!$N$5:$N$44</c15:sqref>
                        </c15:fullRef>
                        <c15:formulaRef>
                          <c15:sqref>자연과학통계표!$N$5:$N$43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자연과학통계표!$N$5:$N$44</c15:sqref>
                        </c15:fullRef>
                        <c15:formulaRef>
                          <c15:sqref>자연과학통계표!$N$5:$N$43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735-49B1-9EF8-46B022A3FF75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299786</xdr:colOff>
      <xdr:row>3</xdr:row>
      <xdr:rowOff>22412</xdr:rowOff>
    </xdr:from>
    <xdr:to>
      <xdr:col>15</xdr:col>
      <xdr:colOff>526676</xdr:colOff>
      <xdr:row>97</xdr:row>
      <xdr:rowOff>168088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37D22F1-8A33-4731-9685-B31CCB6AA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299786</xdr:colOff>
      <xdr:row>3</xdr:row>
      <xdr:rowOff>22412</xdr:rowOff>
    </xdr:from>
    <xdr:to>
      <xdr:col>12</xdr:col>
      <xdr:colOff>526676</xdr:colOff>
      <xdr:row>97</xdr:row>
      <xdr:rowOff>168088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191EE1B-7140-4B29-95A5-7D31BE5F8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299786</xdr:colOff>
      <xdr:row>3</xdr:row>
      <xdr:rowOff>22412</xdr:rowOff>
    </xdr:from>
    <xdr:to>
      <xdr:col>12</xdr:col>
      <xdr:colOff>526676</xdr:colOff>
      <xdr:row>98</xdr:row>
      <xdr:rowOff>168088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4DCAEC4-458D-4CA1-BB3C-75C564BB7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299786</xdr:colOff>
      <xdr:row>3</xdr:row>
      <xdr:rowOff>22412</xdr:rowOff>
    </xdr:from>
    <xdr:to>
      <xdr:col>12</xdr:col>
      <xdr:colOff>526676</xdr:colOff>
      <xdr:row>98</xdr:row>
      <xdr:rowOff>168088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F87F52-9BA2-4C8F-857A-8D5C93DDB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B1020-40FA-459B-BF3E-79FBA8444758}">
  <sheetPr>
    <pageSetUpPr fitToPage="1"/>
  </sheetPr>
  <dimension ref="B1:S142"/>
  <sheetViews>
    <sheetView showGridLines="0" zoomScale="85" zoomScaleNormal="85" workbookViewId="0">
      <selection activeCell="A145" sqref="A1:U145"/>
    </sheetView>
  </sheetViews>
  <sheetFormatPr defaultRowHeight="16.5" x14ac:dyDescent="0.3"/>
  <cols>
    <col min="2" max="2" width="10.75" bestFit="1" customWidth="1"/>
    <col min="3" max="3" width="10.25" bestFit="1" customWidth="1"/>
    <col min="4" max="4" width="8.75" bestFit="1" customWidth="1"/>
    <col min="5" max="5" width="11.125" bestFit="1" customWidth="1"/>
    <col min="6" max="6" width="8.75" customWidth="1"/>
  </cols>
  <sheetData>
    <row r="1" spans="2:19" ht="16.5" customHeight="1" x14ac:dyDescent="0.3">
      <c r="B1" s="31" t="s">
        <v>37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2:19" ht="18" customHeight="1" x14ac:dyDescent="0.3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4" spans="2:19" ht="17.25" thickBot="1" x14ac:dyDescent="0.35">
      <c r="B4" s="3" t="s">
        <v>11</v>
      </c>
      <c r="C4" s="3" t="s">
        <v>27</v>
      </c>
      <c r="D4" s="23" t="s">
        <v>28</v>
      </c>
      <c r="E4" s="18" t="s">
        <v>36</v>
      </c>
      <c r="F4" s="18" t="s">
        <v>26</v>
      </c>
      <c r="G4" s="3" t="s">
        <v>9</v>
      </c>
      <c r="H4" s="3" t="s">
        <v>8</v>
      </c>
      <c r="Q4" s="12" t="s">
        <v>7</v>
      </c>
      <c r="R4" s="11" t="s">
        <v>6</v>
      </c>
      <c r="S4" s="10" t="s">
        <v>5</v>
      </c>
    </row>
    <row r="5" spans="2:19" x14ac:dyDescent="0.3">
      <c r="B5" s="30">
        <v>22110028</v>
      </c>
      <c r="C5" s="30">
        <v>97.5</v>
      </c>
      <c r="D5" s="30">
        <v>100</v>
      </c>
      <c r="E5" s="30">
        <v>85</v>
      </c>
      <c r="F5" s="9">
        <f>AVERAGE(C5:E5)</f>
        <v>94.166666666666671</v>
      </c>
      <c r="G5" s="2">
        <v>1</v>
      </c>
      <c r="H5" s="9">
        <f t="shared" ref="H5:H36" si="0">G5/90*100</f>
        <v>1.1111111111111112</v>
      </c>
      <c r="Q5" s="8">
        <v>90</v>
      </c>
      <c r="R5" s="6">
        <f t="shared" ref="R5:R41" si="1">FREQUENCY($F$5:$F$98,Q5:Q44)</f>
        <v>0</v>
      </c>
      <c r="S5" s="5">
        <f>R5</f>
        <v>0</v>
      </c>
    </row>
    <row r="6" spans="2:19" ht="17.45" customHeight="1" x14ac:dyDescent="0.3">
      <c r="B6" s="30">
        <v>22110114</v>
      </c>
      <c r="C6" s="30">
        <v>87.5</v>
      </c>
      <c r="D6" s="30">
        <v>100</v>
      </c>
      <c r="E6" s="30">
        <v>75</v>
      </c>
      <c r="F6" s="9">
        <f>AVERAGE(C6:E6)</f>
        <v>87.5</v>
      </c>
      <c r="G6" s="2">
        <v>2</v>
      </c>
      <c r="H6" s="9">
        <f t="shared" si="0"/>
        <v>2.2222222222222223</v>
      </c>
      <c r="Q6" s="8">
        <v>87.5</v>
      </c>
      <c r="R6" s="6">
        <f t="shared" si="1"/>
        <v>3</v>
      </c>
      <c r="S6" s="5">
        <f t="shared" ref="S6:S40" si="2">S5+R6</f>
        <v>3</v>
      </c>
    </row>
    <row r="7" spans="2:19" x14ac:dyDescent="0.3">
      <c r="B7" s="30">
        <v>22110014</v>
      </c>
      <c r="C7" s="30">
        <v>85</v>
      </c>
      <c r="D7" s="30">
        <v>85</v>
      </c>
      <c r="E7" s="30">
        <v>90</v>
      </c>
      <c r="F7" s="9">
        <f>AVERAGE(C7:E7)</f>
        <v>86.666666666666671</v>
      </c>
      <c r="G7" s="2">
        <v>3</v>
      </c>
      <c r="H7" s="9">
        <f t="shared" si="0"/>
        <v>3.3333333333333335</v>
      </c>
      <c r="Q7" s="7">
        <v>85</v>
      </c>
      <c r="R7" s="6">
        <f t="shared" si="1"/>
        <v>1</v>
      </c>
      <c r="S7" s="5">
        <f t="shared" si="2"/>
        <v>4</v>
      </c>
    </row>
    <row r="8" spans="2:19" x14ac:dyDescent="0.3">
      <c r="B8" s="30">
        <v>22110027</v>
      </c>
      <c r="C8" s="30">
        <v>80</v>
      </c>
      <c r="D8" s="30">
        <v>100</v>
      </c>
      <c r="E8" s="30">
        <v>77.5</v>
      </c>
      <c r="F8" s="9">
        <f>AVERAGE(C8:E8)</f>
        <v>85.833333333333329</v>
      </c>
      <c r="G8" s="2">
        <v>4</v>
      </c>
      <c r="H8" s="9">
        <f t="shared" si="0"/>
        <v>4.4444444444444446</v>
      </c>
      <c r="Q8" s="8">
        <v>82.5</v>
      </c>
      <c r="R8" s="6">
        <f t="shared" si="1"/>
        <v>1</v>
      </c>
      <c r="S8" s="5">
        <f t="shared" si="2"/>
        <v>5</v>
      </c>
    </row>
    <row r="9" spans="2:19" x14ac:dyDescent="0.3">
      <c r="B9" s="30">
        <v>22110066</v>
      </c>
      <c r="C9" s="30">
        <v>87.5</v>
      </c>
      <c r="D9" s="30">
        <v>92.5</v>
      </c>
      <c r="E9" s="30">
        <v>72.5</v>
      </c>
      <c r="F9" s="9">
        <f>AVERAGE(C9:E9)</f>
        <v>84.166666666666671</v>
      </c>
      <c r="G9" s="2">
        <v>5</v>
      </c>
      <c r="H9" s="9">
        <f t="shared" si="0"/>
        <v>5.5555555555555554</v>
      </c>
      <c r="Q9" s="8">
        <v>80</v>
      </c>
      <c r="R9" s="6">
        <f t="shared" si="1"/>
        <v>7</v>
      </c>
      <c r="S9" s="5">
        <f t="shared" si="2"/>
        <v>12</v>
      </c>
    </row>
    <row r="10" spans="2:19" x14ac:dyDescent="0.3">
      <c r="B10" s="30">
        <v>22110080</v>
      </c>
      <c r="C10" s="30">
        <v>87.5</v>
      </c>
      <c r="D10" s="30">
        <v>87.5</v>
      </c>
      <c r="E10" s="30">
        <v>70</v>
      </c>
      <c r="F10" s="9">
        <f>AVERAGE(C10:E10)</f>
        <v>81.666666666666671</v>
      </c>
      <c r="G10" s="2">
        <v>6</v>
      </c>
      <c r="H10" s="9">
        <f t="shared" si="0"/>
        <v>6.666666666666667</v>
      </c>
      <c r="Q10" s="7">
        <v>77.5</v>
      </c>
      <c r="R10" s="6">
        <f t="shared" si="1"/>
        <v>2</v>
      </c>
      <c r="S10" s="5">
        <f t="shared" si="2"/>
        <v>14</v>
      </c>
    </row>
    <row r="11" spans="2:19" x14ac:dyDescent="0.3">
      <c r="B11" s="30">
        <v>22110010</v>
      </c>
      <c r="C11" s="30">
        <v>82.5</v>
      </c>
      <c r="D11" s="30">
        <v>92.5</v>
      </c>
      <c r="E11" s="30">
        <v>62.5</v>
      </c>
      <c r="F11" s="9">
        <f>AVERAGE(C11:E11)</f>
        <v>79.166666666666671</v>
      </c>
      <c r="G11" s="2">
        <v>7</v>
      </c>
      <c r="H11" s="9">
        <f t="shared" si="0"/>
        <v>7.7777777777777777</v>
      </c>
      <c r="Q11" s="8">
        <v>75</v>
      </c>
      <c r="R11" s="6">
        <f t="shared" si="1"/>
        <v>4</v>
      </c>
      <c r="S11" s="5">
        <f t="shared" si="2"/>
        <v>18</v>
      </c>
    </row>
    <row r="12" spans="2:19" x14ac:dyDescent="0.3">
      <c r="B12" s="30">
        <v>22110109</v>
      </c>
      <c r="C12" s="30">
        <v>77.5</v>
      </c>
      <c r="D12" s="30">
        <v>90</v>
      </c>
      <c r="E12" s="30">
        <v>70</v>
      </c>
      <c r="F12" s="9">
        <f>AVERAGE(C12:E12)</f>
        <v>79.166666666666671</v>
      </c>
      <c r="G12" s="2">
        <v>8</v>
      </c>
      <c r="H12" s="9">
        <f t="shared" si="0"/>
        <v>8.8888888888888893</v>
      </c>
      <c r="Q12" s="8">
        <v>72.5</v>
      </c>
      <c r="R12" s="6">
        <f t="shared" si="1"/>
        <v>4</v>
      </c>
      <c r="S12" s="5">
        <f t="shared" si="2"/>
        <v>22</v>
      </c>
    </row>
    <row r="13" spans="2:19" x14ac:dyDescent="0.3">
      <c r="B13" s="30">
        <v>22110004</v>
      </c>
      <c r="C13" s="30">
        <v>70</v>
      </c>
      <c r="D13" s="30">
        <v>92.5</v>
      </c>
      <c r="E13" s="30">
        <v>72.5</v>
      </c>
      <c r="F13" s="9">
        <f>AVERAGE(C13:E13)</f>
        <v>78.333333333333329</v>
      </c>
      <c r="G13" s="2">
        <v>9</v>
      </c>
      <c r="H13" s="9">
        <f t="shared" si="0"/>
        <v>10</v>
      </c>
      <c r="Q13" s="7">
        <v>70</v>
      </c>
      <c r="R13" s="6">
        <f t="shared" si="1"/>
        <v>3</v>
      </c>
      <c r="S13" s="5">
        <f t="shared" si="2"/>
        <v>25</v>
      </c>
    </row>
    <row r="14" spans="2:19" ht="17.45" customHeight="1" x14ac:dyDescent="0.3">
      <c r="B14" s="30">
        <v>22110018</v>
      </c>
      <c r="C14" s="30">
        <v>77.5</v>
      </c>
      <c r="D14" s="30">
        <v>95</v>
      </c>
      <c r="E14" s="30">
        <v>62.5</v>
      </c>
      <c r="F14" s="9">
        <f>AVERAGE(C14:E14)</f>
        <v>78.333333333333329</v>
      </c>
      <c r="G14" s="2">
        <v>9</v>
      </c>
      <c r="H14" s="9">
        <f t="shared" si="0"/>
        <v>10</v>
      </c>
      <c r="Q14" s="8">
        <v>67.5</v>
      </c>
      <c r="R14" s="6">
        <f t="shared" si="1"/>
        <v>7</v>
      </c>
      <c r="S14" s="5">
        <f t="shared" si="2"/>
        <v>32</v>
      </c>
    </row>
    <row r="15" spans="2:19" x14ac:dyDescent="0.3">
      <c r="B15" s="30">
        <v>22110022</v>
      </c>
      <c r="C15" s="30">
        <v>82.5</v>
      </c>
      <c r="D15" s="30">
        <v>85</v>
      </c>
      <c r="E15" s="30">
        <v>67.5</v>
      </c>
      <c r="F15" s="9">
        <f>AVERAGE(C15:E15)</f>
        <v>78.333333333333329</v>
      </c>
      <c r="G15" s="2">
        <v>9</v>
      </c>
      <c r="H15" s="9">
        <f t="shared" si="0"/>
        <v>10</v>
      </c>
      <c r="Q15" s="8">
        <v>65</v>
      </c>
      <c r="R15" s="6">
        <f t="shared" si="1"/>
        <v>1</v>
      </c>
      <c r="S15" s="5">
        <f t="shared" si="2"/>
        <v>33</v>
      </c>
    </row>
    <row r="16" spans="2:19" ht="17.45" customHeight="1" x14ac:dyDescent="0.3">
      <c r="B16" s="30">
        <v>22110059</v>
      </c>
      <c r="C16" s="30">
        <v>80</v>
      </c>
      <c r="D16" s="30">
        <v>95</v>
      </c>
      <c r="E16" s="30">
        <v>60</v>
      </c>
      <c r="F16" s="9">
        <f>AVERAGE(C16:E16)</f>
        <v>78.333333333333329</v>
      </c>
      <c r="G16" s="2">
        <v>9</v>
      </c>
      <c r="H16" s="9">
        <f t="shared" si="0"/>
        <v>10</v>
      </c>
      <c r="Q16" s="7">
        <v>62.5</v>
      </c>
      <c r="R16" s="6">
        <f t="shared" si="1"/>
        <v>2</v>
      </c>
      <c r="S16" s="5">
        <f t="shared" si="2"/>
        <v>35</v>
      </c>
    </row>
    <row r="17" spans="2:19" ht="17.45" customHeight="1" x14ac:dyDescent="0.3">
      <c r="B17" s="30">
        <v>22110084</v>
      </c>
      <c r="C17" s="30">
        <v>80</v>
      </c>
      <c r="D17" s="30">
        <v>87.5</v>
      </c>
      <c r="E17" s="30">
        <v>67.5</v>
      </c>
      <c r="F17" s="9">
        <f>AVERAGE(C17:E17)</f>
        <v>78.333333333333329</v>
      </c>
      <c r="G17" s="2">
        <v>9</v>
      </c>
      <c r="H17" s="9">
        <f t="shared" si="0"/>
        <v>10</v>
      </c>
      <c r="Q17" s="8">
        <v>60</v>
      </c>
      <c r="R17" s="6">
        <f t="shared" si="1"/>
        <v>5</v>
      </c>
      <c r="S17" s="5">
        <f t="shared" si="2"/>
        <v>40</v>
      </c>
    </row>
    <row r="18" spans="2:19" x14ac:dyDescent="0.3">
      <c r="B18" s="30">
        <v>22110020</v>
      </c>
      <c r="C18" s="30">
        <v>80</v>
      </c>
      <c r="D18" s="30">
        <v>80</v>
      </c>
      <c r="E18" s="30">
        <v>72.5</v>
      </c>
      <c r="F18" s="9">
        <f>AVERAGE(C18:E18)</f>
        <v>77.5</v>
      </c>
      <c r="G18" s="2">
        <v>14</v>
      </c>
      <c r="H18" s="9">
        <f t="shared" si="0"/>
        <v>15.555555555555555</v>
      </c>
      <c r="Q18" s="8">
        <v>57.5</v>
      </c>
      <c r="R18" s="6">
        <f t="shared" si="1"/>
        <v>7</v>
      </c>
      <c r="S18" s="5">
        <f t="shared" si="2"/>
        <v>47</v>
      </c>
    </row>
    <row r="19" spans="2:19" x14ac:dyDescent="0.3">
      <c r="B19" s="30">
        <v>22110002</v>
      </c>
      <c r="C19" s="30">
        <v>77.5</v>
      </c>
      <c r="D19" s="30">
        <v>85</v>
      </c>
      <c r="E19" s="30">
        <v>67.5</v>
      </c>
      <c r="F19" s="9">
        <f>AVERAGE(C19:E19)</f>
        <v>76.666666666666671</v>
      </c>
      <c r="G19" s="2">
        <v>15</v>
      </c>
      <c r="H19" s="9">
        <f t="shared" si="0"/>
        <v>16.666666666666664</v>
      </c>
      <c r="Q19" s="7">
        <v>55</v>
      </c>
      <c r="R19" s="6">
        <f t="shared" si="1"/>
        <v>4</v>
      </c>
      <c r="S19" s="5">
        <f t="shared" si="2"/>
        <v>51</v>
      </c>
    </row>
    <row r="20" spans="2:19" ht="17.45" customHeight="1" x14ac:dyDescent="0.3">
      <c r="B20" s="30">
        <v>22110053</v>
      </c>
      <c r="C20" s="30">
        <v>75</v>
      </c>
      <c r="D20" s="30">
        <v>95</v>
      </c>
      <c r="E20" s="30">
        <v>55</v>
      </c>
      <c r="F20" s="9">
        <f>AVERAGE(C20:E20)</f>
        <v>75</v>
      </c>
      <c r="G20" s="2">
        <v>16</v>
      </c>
      <c r="H20" s="9">
        <f t="shared" si="0"/>
        <v>17.777777777777779</v>
      </c>
      <c r="Q20" s="8">
        <v>52.5</v>
      </c>
      <c r="R20" s="6">
        <f t="shared" si="1"/>
        <v>4</v>
      </c>
      <c r="S20" s="5">
        <f t="shared" si="2"/>
        <v>55</v>
      </c>
    </row>
    <row r="21" spans="2:19" ht="17.45" customHeight="1" x14ac:dyDescent="0.3">
      <c r="B21" s="30">
        <v>22110096</v>
      </c>
      <c r="C21" s="30">
        <v>95</v>
      </c>
      <c r="D21" s="30">
        <v>85</v>
      </c>
      <c r="E21" s="30">
        <v>42.5</v>
      </c>
      <c r="F21" s="9">
        <f>AVERAGE(C21:E21)</f>
        <v>74.166666666666671</v>
      </c>
      <c r="G21" s="2">
        <v>17</v>
      </c>
      <c r="H21" s="9">
        <f t="shared" si="0"/>
        <v>18.888888888888889</v>
      </c>
      <c r="Q21" s="8">
        <v>50</v>
      </c>
      <c r="R21" s="6">
        <f t="shared" si="1"/>
        <v>4</v>
      </c>
      <c r="S21" s="5">
        <f t="shared" si="2"/>
        <v>59</v>
      </c>
    </row>
    <row r="22" spans="2:19" x14ac:dyDescent="0.3">
      <c r="B22" s="30">
        <v>22110060</v>
      </c>
      <c r="C22" s="30">
        <v>77.5</v>
      </c>
      <c r="D22" s="30">
        <v>92.5</v>
      </c>
      <c r="E22" s="30">
        <v>50</v>
      </c>
      <c r="F22" s="9">
        <f>AVERAGE(C22:E22)</f>
        <v>73.333333333333329</v>
      </c>
      <c r="G22" s="2">
        <v>18</v>
      </c>
      <c r="H22" s="9">
        <f t="shared" si="0"/>
        <v>20</v>
      </c>
      <c r="Q22" s="7">
        <v>47.5</v>
      </c>
      <c r="R22" s="6">
        <f t="shared" si="1"/>
        <v>1</v>
      </c>
      <c r="S22" s="5">
        <f t="shared" si="2"/>
        <v>60</v>
      </c>
    </row>
    <row r="23" spans="2:19" x14ac:dyDescent="0.3">
      <c r="B23" s="30">
        <v>22110093</v>
      </c>
      <c r="C23" s="30">
        <v>80</v>
      </c>
      <c r="D23" s="30">
        <v>87.5</v>
      </c>
      <c r="E23" s="30">
        <v>52.5</v>
      </c>
      <c r="F23" s="9">
        <f>AVERAGE(C23:E23)</f>
        <v>73.333333333333329</v>
      </c>
      <c r="G23" s="2">
        <v>18</v>
      </c>
      <c r="H23" s="9">
        <f t="shared" si="0"/>
        <v>20</v>
      </c>
      <c r="Q23" s="8">
        <v>45</v>
      </c>
      <c r="R23" s="6">
        <f t="shared" si="1"/>
        <v>4</v>
      </c>
      <c r="S23" s="5">
        <f t="shared" si="2"/>
        <v>64</v>
      </c>
    </row>
    <row r="24" spans="2:19" ht="17.45" customHeight="1" x14ac:dyDescent="0.3">
      <c r="B24" s="30">
        <v>22110025</v>
      </c>
      <c r="C24" s="30">
        <v>75</v>
      </c>
      <c r="D24" s="30">
        <v>92.5</v>
      </c>
      <c r="E24" s="30">
        <v>50</v>
      </c>
      <c r="F24" s="9">
        <f>AVERAGE(C24:E24)</f>
        <v>72.5</v>
      </c>
      <c r="G24" s="2">
        <v>20</v>
      </c>
      <c r="H24" s="9">
        <f t="shared" si="0"/>
        <v>22.222222222222221</v>
      </c>
      <c r="Q24" s="8">
        <v>42.5</v>
      </c>
      <c r="R24" s="6">
        <f t="shared" si="1"/>
        <v>4</v>
      </c>
      <c r="S24" s="5">
        <f t="shared" si="2"/>
        <v>68</v>
      </c>
    </row>
    <row r="25" spans="2:19" x14ac:dyDescent="0.3">
      <c r="B25" s="30">
        <v>22110083</v>
      </c>
      <c r="C25" s="30">
        <v>87.5</v>
      </c>
      <c r="D25" s="30">
        <v>85</v>
      </c>
      <c r="E25" s="30">
        <v>45</v>
      </c>
      <c r="F25" s="9">
        <f>AVERAGE(C25:E25)</f>
        <v>72.5</v>
      </c>
      <c r="G25" s="2">
        <v>20</v>
      </c>
      <c r="H25" s="9">
        <f t="shared" si="0"/>
        <v>22.222222222222221</v>
      </c>
      <c r="Q25" s="7">
        <v>40</v>
      </c>
      <c r="R25" s="6">
        <f t="shared" si="1"/>
        <v>2</v>
      </c>
      <c r="S25" s="5">
        <f t="shared" si="2"/>
        <v>70</v>
      </c>
    </row>
    <row r="26" spans="2:19" x14ac:dyDescent="0.3">
      <c r="B26" s="30">
        <v>22110034</v>
      </c>
      <c r="C26" s="30">
        <v>75</v>
      </c>
      <c r="D26" s="30">
        <v>97.5</v>
      </c>
      <c r="E26" s="30">
        <v>40</v>
      </c>
      <c r="F26" s="9">
        <f>AVERAGE(C26:E26)</f>
        <v>70.833333333333329</v>
      </c>
      <c r="G26" s="2">
        <v>22</v>
      </c>
      <c r="H26" s="9">
        <f t="shared" si="0"/>
        <v>24.444444444444443</v>
      </c>
      <c r="Q26" s="8">
        <v>37.5</v>
      </c>
      <c r="R26" s="6">
        <f t="shared" si="1"/>
        <v>1</v>
      </c>
      <c r="S26" s="5">
        <f t="shared" si="2"/>
        <v>71</v>
      </c>
    </row>
    <row r="27" spans="2:19" x14ac:dyDescent="0.3">
      <c r="B27" s="30">
        <v>22110065</v>
      </c>
      <c r="C27" s="30">
        <v>77.5</v>
      </c>
      <c r="D27" s="30">
        <v>87.5</v>
      </c>
      <c r="E27" s="30">
        <v>47.5</v>
      </c>
      <c r="F27" s="9">
        <f>AVERAGE(C27:E27)</f>
        <v>70.833333333333329</v>
      </c>
      <c r="G27" s="2">
        <v>22</v>
      </c>
      <c r="H27" s="9">
        <f t="shared" si="0"/>
        <v>24.444444444444443</v>
      </c>
      <c r="Q27" s="8">
        <v>35</v>
      </c>
      <c r="R27" s="6">
        <f t="shared" si="1"/>
        <v>1</v>
      </c>
      <c r="S27" s="5">
        <f t="shared" si="2"/>
        <v>72</v>
      </c>
    </row>
    <row r="28" spans="2:19" x14ac:dyDescent="0.3">
      <c r="B28" s="30">
        <v>22110088</v>
      </c>
      <c r="C28" s="30">
        <v>65</v>
      </c>
      <c r="D28" s="30">
        <v>95</v>
      </c>
      <c r="E28" s="30">
        <v>50</v>
      </c>
      <c r="F28" s="9">
        <f>AVERAGE(C28:E28)</f>
        <v>70</v>
      </c>
      <c r="G28" s="2">
        <v>24</v>
      </c>
      <c r="H28" s="9">
        <f t="shared" si="0"/>
        <v>26.666666666666668</v>
      </c>
      <c r="Q28" s="7">
        <v>32.5</v>
      </c>
      <c r="R28" s="6">
        <f t="shared" si="1"/>
        <v>4</v>
      </c>
      <c r="S28" s="5">
        <f t="shared" si="2"/>
        <v>76</v>
      </c>
    </row>
    <row r="29" spans="2:19" ht="17.45" customHeight="1" x14ac:dyDescent="0.3">
      <c r="B29" s="30">
        <v>22110052</v>
      </c>
      <c r="C29" s="30">
        <v>70</v>
      </c>
      <c r="D29" s="30">
        <v>85</v>
      </c>
      <c r="E29" s="30">
        <v>50</v>
      </c>
      <c r="F29" s="9">
        <f>AVERAGE(C29:E29)</f>
        <v>68.333333333333329</v>
      </c>
      <c r="G29" s="2">
        <v>25</v>
      </c>
      <c r="H29" s="9">
        <f t="shared" si="0"/>
        <v>27.777777777777779</v>
      </c>
      <c r="Q29" s="8">
        <v>30</v>
      </c>
      <c r="R29" s="6">
        <f t="shared" si="1"/>
        <v>2</v>
      </c>
      <c r="S29" s="5">
        <f t="shared" si="2"/>
        <v>78</v>
      </c>
    </row>
    <row r="30" spans="2:19" x14ac:dyDescent="0.3">
      <c r="B30" s="30">
        <v>22110082</v>
      </c>
      <c r="C30" s="30">
        <v>72.5</v>
      </c>
      <c r="D30" s="30">
        <v>80</v>
      </c>
      <c r="E30" s="30">
        <v>52.5</v>
      </c>
      <c r="F30" s="9">
        <f>AVERAGE(C30:E30)</f>
        <v>68.333333333333329</v>
      </c>
      <c r="G30" s="2">
        <v>25</v>
      </c>
      <c r="H30" s="9">
        <f t="shared" si="0"/>
        <v>27.777777777777779</v>
      </c>
      <c r="Q30" s="8">
        <v>27.5</v>
      </c>
      <c r="R30" s="6">
        <f t="shared" si="1"/>
        <v>2</v>
      </c>
      <c r="S30" s="5">
        <f t="shared" si="2"/>
        <v>80</v>
      </c>
    </row>
    <row r="31" spans="2:19" ht="17.45" customHeight="1" x14ac:dyDescent="0.3">
      <c r="B31" s="30">
        <v>22110032</v>
      </c>
      <c r="C31" s="30">
        <v>75</v>
      </c>
      <c r="D31" s="30">
        <v>80</v>
      </c>
      <c r="E31" s="30">
        <v>47.5</v>
      </c>
      <c r="F31" s="9">
        <f>AVERAGE(C31:E31)</f>
        <v>67.5</v>
      </c>
      <c r="G31" s="2">
        <v>27</v>
      </c>
      <c r="H31" s="9">
        <f t="shared" si="0"/>
        <v>30</v>
      </c>
      <c r="Q31" s="7">
        <v>25</v>
      </c>
      <c r="R31" s="6">
        <f t="shared" si="1"/>
        <v>2</v>
      </c>
      <c r="S31" s="5">
        <f t="shared" si="2"/>
        <v>82</v>
      </c>
    </row>
    <row r="32" spans="2:19" ht="17.45" customHeight="1" x14ac:dyDescent="0.3">
      <c r="B32" s="30">
        <v>22110073</v>
      </c>
      <c r="C32" s="30">
        <v>67.5</v>
      </c>
      <c r="D32" s="30">
        <v>80</v>
      </c>
      <c r="E32" s="30">
        <v>55</v>
      </c>
      <c r="F32" s="9">
        <f>AVERAGE(C32:E32)</f>
        <v>67.5</v>
      </c>
      <c r="G32" s="2">
        <v>27</v>
      </c>
      <c r="H32" s="9">
        <f t="shared" si="0"/>
        <v>30</v>
      </c>
      <c r="Q32" s="8">
        <v>22.5</v>
      </c>
      <c r="R32" s="6">
        <f t="shared" si="1"/>
        <v>1</v>
      </c>
      <c r="S32" s="5">
        <f t="shared" si="2"/>
        <v>83</v>
      </c>
    </row>
    <row r="33" spans="2:19" x14ac:dyDescent="0.3">
      <c r="B33" s="30">
        <v>22110112</v>
      </c>
      <c r="C33" s="30">
        <v>65</v>
      </c>
      <c r="D33" s="30">
        <v>80</v>
      </c>
      <c r="E33" s="30">
        <v>57.5</v>
      </c>
      <c r="F33" s="9">
        <f>AVERAGE(C33:E33)</f>
        <v>67.5</v>
      </c>
      <c r="G33" s="2">
        <v>27</v>
      </c>
      <c r="H33" s="9">
        <f t="shared" si="0"/>
        <v>30</v>
      </c>
      <c r="Q33" s="8">
        <v>20</v>
      </c>
      <c r="R33" s="6">
        <f t="shared" si="1"/>
        <v>2</v>
      </c>
      <c r="S33" s="5">
        <f t="shared" si="2"/>
        <v>85</v>
      </c>
    </row>
    <row r="34" spans="2:19" x14ac:dyDescent="0.3">
      <c r="B34" s="30">
        <v>22110127</v>
      </c>
      <c r="C34" s="30">
        <v>55</v>
      </c>
      <c r="D34" s="30">
        <v>87.5</v>
      </c>
      <c r="E34" s="30">
        <v>60</v>
      </c>
      <c r="F34" s="9">
        <f>AVERAGE(C34:E34)</f>
        <v>67.5</v>
      </c>
      <c r="G34" s="2">
        <v>27</v>
      </c>
      <c r="H34" s="9">
        <f t="shared" si="0"/>
        <v>30</v>
      </c>
      <c r="Q34" s="7">
        <v>17.5</v>
      </c>
      <c r="R34" s="6">
        <f t="shared" si="1"/>
        <v>3</v>
      </c>
      <c r="S34" s="5">
        <f t="shared" si="2"/>
        <v>88</v>
      </c>
    </row>
    <row r="35" spans="2:19" ht="17.45" customHeight="1" x14ac:dyDescent="0.3">
      <c r="B35" s="30">
        <v>22110063</v>
      </c>
      <c r="C35" s="30">
        <v>77.5</v>
      </c>
      <c r="D35" s="30">
        <v>85</v>
      </c>
      <c r="E35" s="30">
        <v>40</v>
      </c>
      <c r="F35" s="9">
        <f>AVERAGE(C35:E35)</f>
        <v>67.5</v>
      </c>
      <c r="G35" s="2">
        <v>27</v>
      </c>
      <c r="H35" s="9">
        <f t="shared" si="0"/>
        <v>30</v>
      </c>
      <c r="Q35" s="8">
        <v>15</v>
      </c>
      <c r="R35" s="6">
        <f t="shared" si="1"/>
        <v>0</v>
      </c>
      <c r="S35" s="5">
        <f t="shared" si="2"/>
        <v>88</v>
      </c>
    </row>
    <row r="36" spans="2:19" x14ac:dyDescent="0.3">
      <c r="B36" s="30">
        <v>22110094</v>
      </c>
      <c r="C36" s="30">
        <v>65</v>
      </c>
      <c r="D36" s="30">
        <v>82.5</v>
      </c>
      <c r="E36" s="30">
        <v>50</v>
      </c>
      <c r="F36" s="9">
        <f>AVERAGE(C36:E36)</f>
        <v>65.833333333333329</v>
      </c>
      <c r="G36" s="2">
        <v>32</v>
      </c>
      <c r="H36" s="9">
        <f t="shared" si="0"/>
        <v>35.555555555555557</v>
      </c>
      <c r="Q36" s="8">
        <v>12.5</v>
      </c>
      <c r="R36" s="6">
        <f t="shared" si="1"/>
        <v>0</v>
      </c>
      <c r="S36" s="5">
        <f t="shared" si="2"/>
        <v>88</v>
      </c>
    </row>
    <row r="37" spans="2:19" x14ac:dyDescent="0.3">
      <c r="B37" s="30">
        <v>22110107</v>
      </c>
      <c r="C37" s="30">
        <v>72.5</v>
      </c>
      <c r="D37" s="30">
        <v>82.5</v>
      </c>
      <c r="E37" s="30">
        <v>42.5</v>
      </c>
      <c r="F37" s="9">
        <f>AVERAGE(C37:E37)</f>
        <v>65.833333333333329</v>
      </c>
      <c r="G37" s="2">
        <v>32</v>
      </c>
      <c r="H37" s="9">
        <f t="shared" ref="H37:H68" si="3">G37/90*100</f>
        <v>35.555555555555557</v>
      </c>
      <c r="Q37" s="7">
        <v>10</v>
      </c>
      <c r="R37" s="6">
        <f t="shared" si="1"/>
        <v>1</v>
      </c>
      <c r="S37" s="5">
        <f t="shared" si="2"/>
        <v>89</v>
      </c>
    </row>
    <row r="38" spans="2:19" ht="17.45" customHeight="1" x14ac:dyDescent="0.3">
      <c r="B38" s="30">
        <v>22110051</v>
      </c>
      <c r="C38" s="30">
        <v>80</v>
      </c>
      <c r="D38" s="30">
        <v>75</v>
      </c>
      <c r="E38" s="30">
        <v>40</v>
      </c>
      <c r="F38" s="9">
        <f>AVERAGE(C38:E38)</f>
        <v>65</v>
      </c>
      <c r="G38" s="2">
        <v>34</v>
      </c>
      <c r="H38" s="9">
        <f t="shared" si="3"/>
        <v>37.777777777777779</v>
      </c>
      <c r="Q38" s="8">
        <v>7.5</v>
      </c>
      <c r="R38" s="6">
        <f t="shared" si="1"/>
        <v>0</v>
      </c>
      <c r="S38" s="5">
        <f t="shared" si="2"/>
        <v>89</v>
      </c>
    </row>
    <row r="39" spans="2:19" ht="17.45" customHeight="1" x14ac:dyDescent="0.3">
      <c r="B39" s="30">
        <v>22110077</v>
      </c>
      <c r="C39" s="30">
        <v>70</v>
      </c>
      <c r="D39" s="30">
        <v>85</v>
      </c>
      <c r="E39" s="30">
        <v>32.5</v>
      </c>
      <c r="F39" s="9">
        <f>AVERAGE(C39:E39)</f>
        <v>62.5</v>
      </c>
      <c r="G39" s="2">
        <v>35</v>
      </c>
      <c r="H39" s="9">
        <f t="shared" si="3"/>
        <v>38.888888888888893</v>
      </c>
      <c r="Q39" s="8">
        <v>5</v>
      </c>
      <c r="R39" s="6">
        <f t="shared" si="1"/>
        <v>0</v>
      </c>
      <c r="S39" s="5">
        <f t="shared" si="2"/>
        <v>89</v>
      </c>
    </row>
    <row r="40" spans="2:19" ht="17.45" customHeight="1" x14ac:dyDescent="0.3">
      <c r="B40" s="30">
        <v>22110115</v>
      </c>
      <c r="C40" s="30">
        <v>62.5</v>
      </c>
      <c r="D40" s="30">
        <v>80</v>
      </c>
      <c r="E40" s="30">
        <v>45</v>
      </c>
      <c r="F40" s="9">
        <f>AVERAGE(C40:E40)</f>
        <v>62.5</v>
      </c>
      <c r="G40" s="2">
        <v>35</v>
      </c>
      <c r="H40" s="9">
        <f t="shared" si="3"/>
        <v>38.888888888888893</v>
      </c>
      <c r="Q40" s="7">
        <v>2.5</v>
      </c>
      <c r="R40" s="6">
        <f t="shared" si="1"/>
        <v>0</v>
      </c>
      <c r="S40" s="5">
        <f t="shared" si="2"/>
        <v>89</v>
      </c>
    </row>
    <row r="41" spans="2:19" ht="17.45" customHeight="1" x14ac:dyDescent="0.3">
      <c r="B41" s="30">
        <v>22110035</v>
      </c>
      <c r="C41" s="30">
        <v>65</v>
      </c>
      <c r="D41" s="30">
        <v>70</v>
      </c>
      <c r="E41" s="30">
        <v>45</v>
      </c>
      <c r="F41" s="9">
        <f>AVERAGE(C41:E41)</f>
        <v>60</v>
      </c>
      <c r="G41" s="2">
        <v>37</v>
      </c>
      <c r="H41" s="9">
        <f t="shared" si="3"/>
        <v>41.111111111111107</v>
      </c>
      <c r="Q41" s="8">
        <v>0</v>
      </c>
      <c r="R41" s="6">
        <f t="shared" si="1"/>
        <v>4</v>
      </c>
      <c r="S41" s="5">
        <f>S40+R41</f>
        <v>93</v>
      </c>
    </row>
    <row r="42" spans="2:19" ht="17.45" customHeight="1" x14ac:dyDescent="0.3">
      <c r="B42" s="30">
        <v>22110074</v>
      </c>
      <c r="C42" s="30">
        <v>62.5</v>
      </c>
      <c r="D42" s="30">
        <v>87.5</v>
      </c>
      <c r="E42" s="30">
        <v>30</v>
      </c>
      <c r="F42" s="9">
        <f>AVERAGE(C42:E42)</f>
        <v>60</v>
      </c>
      <c r="G42" s="2">
        <v>37</v>
      </c>
      <c r="H42" s="9">
        <f t="shared" si="3"/>
        <v>41.111111111111107</v>
      </c>
    </row>
    <row r="43" spans="2:19" ht="17.45" customHeight="1" x14ac:dyDescent="0.3">
      <c r="B43" s="30">
        <v>22110019</v>
      </c>
      <c r="C43" s="30">
        <v>57.5</v>
      </c>
      <c r="D43" s="30">
        <v>57.5</v>
      </c>
      <c r="E43" s="30">
        <v>62.5</v>
      </c>
      <c r="F43" s="9">
        <f>AVERAGE(C43:E43)</f>
        <v>59.166666666666664</v>
      </c>
      <c r="G43" s="2">
        <v>39</v>
      </c>
      <c r="H43" s="9">
        <f t="shared" si="3"/>
        <v>43.333333333333336</v>
      </c>
      <c r="Q43" s="3" t="s">
        <v>4</v>
      </c>
      <c r="R43" s="16">
        <v>136</v>
      </c>
      <c r="S43" s="1" t="s">
        <v>3</v>
      </c>
    </row>
    <row r="44" spans="2:19" x14ac:dyDescent="0.3">
      <c r="B44" s="30">
        <v>22110058</v>
      </c>
      <c r="C44" s="30">
        <v>57.5</v>
      </c>
      <c r="D44" s="30">
        <v>75</v>
      </c>
      <c r="E44" s="30">
        <v>45</v>
      </c>
      <c r="F44" s="9">
        <f>AVERAGE(C44:E44)</f>
        <v>59.166666666666664</v>
      </c>
      <c r="G44" s="2">
        <v>39</v>
      </c>
      <c r="H44" s="9">
        <f t="shared" si="3"/>
        <v>43.333333333333336</v>
      </c>
      <c r="Q44" s="3" t="s">
        <v>2</v>
      </c>
      <c r="R44" s="9">
        <f>AVERAGE(F5:F94)</f>
        <v>54.870370370370374</v>
      </c>
      <c r="S44" s="1" t="s">
        <v>0</v>
      </c>
    </row>
    <row r="45" spans="2:19" ht="17.45" customHeight="1" x14ac:dyDescent="0.3">
      <c r="B45" s="30">
        <v>22110017</v>
      </c>
      <c r="C45" s="30">
        <v>57.5</v>
      </c>
      <c r="D45" s="30">
        <v>72.5</v>
      </c>
      <c r="E45" s="30">
        <v>45</v>
      </c>
      <c r="F45" s="9">
        <f>AVERAGE(C45:E45)</f>
        <v>58.333333333333336</v>
      </c>
      <c r="G45" s="2">
        <v>41</v>
      </c>
      <c r="H45" s="9">
        <f t="shared" si="3"/>
        <v>45.555555555555557</v>
      </c>
      <c r="Q45" s="3" t="s">
        <v>1</v>
      </c>
      <c r="R45" s="2">
        <v>94.2</v>
      </c>
      <c r="S45" s="1" t="s">
        <v>0</v>
      </c>
    </row>
    <row r="46" spans="2:19" ht="17.45" customHeight="1" x14ac:dyDescent="0.3">
      <c r="B46" s="30">
        <v>22110086</v>
      </c>
      <c r="C46" s="30">
        <v>50</v>
      </c>
      <c r="D46" s="30">
        <v>57.5</v>
      </c>
      <c r="E46" s="30">
        <v>65</v>
      </c>
      <c r="F46" s="9">
        <f>AVERAGE(C46:E46)</f>
        <v>57.5</v>
      </c>
      <c r="G46" s="2">
        <v>42</v>
      </c>
      <c r="H46" s="9">
        <f t="shared" si="3"/>
        <v>46.666666666666664</v>
      </c>
    </row>
    <row r="47" spans="2:19" ht="17.45" customHeight="1" x14ac:dyDescent="0.3">
      <c r="B47" s="30">
        <v>22110090</v>
      </c>
      <c r="C47" s="30">
        <v>65</v>
      </c>
      <c r="D47" s="30">
        <v>67.5</v>
      </c>
      <c r="E47" s="30">
        <v>40</v>
      </c>
      <c r="F47" s="9">
        <f>AVERAGE(C47:E47)</f>
        <v>57.5</v>
      </c>
      <c r="G47" s="2">
        <v>42</v>
      </c>
      <c r="H47" s="9">
        <f t="shared" si="3"/>
        <v>46.666666666666664</v>
      </c>
    </row>
    <row r="48" spans="2:19" ht="17.45" customHeight="1" x14ac:dyDescent="0.3">
      <c r="B48" s="30">
        <v>22110005</v>
      </c>
      <c r="C48" s="30">
        <v>80</v>
      </c>
      <c r="D48" s="30">
        <v>90</v>
      </c>
      <c r="E48" s="30">
        <v>0</v>
      </c>
      <c r="F48" s="9">
        <f>AVERAGE(C48:E48)</f>
        <v>56.666666666666664</v>
      </c>
      <c r="G48" s="2">
        <v>44</v>
      </c>
      <c r="H48" s="9">
        <f t="shared" si="3"/>
        <v>48.888888888888886</v>
      </c>
    </row>
    <row r="49" spans="2:8" ht="17.45" customHeight="1" x14ac:dyDescent="0.3">
      <c r="B49" s="30">
        <v>22110015</v>
      </c>
      <c r="C49" s="30">
        <v>62.5</v>
      </c>
      <c r="D49" s="30">
        <v>57.5</v>
      </c>
      <c r="E49" s="30">
        <v>50</v>
      </c>
      <c r="F49" s="9">
        <f>AVERAGE(C49:E49)</f>
        <v>56.666666666666664</v>
      </c>
      <c r="G49" s="2">
        <v>44</v>
      </c>
      <c r="H49" s="9">
        <f t="shared" si="3"/>
        <v>48.888888888888886</v>
      </c>
    </row>
    <row r="50" spans="2:8" ht="17.45" customHeight="1" x14ac:dyDescent="0.3">
      <c r="B50" s="30">
        <v>22110101</v>
      </c>
      <c r="C50" s="30">
        <v>57.5</v>
      </c>
      <c r="D50" s="30">
        <v>77.5</v>
      </c>
      <c r="E50" s="30">
        <v>35</v>
      </c>
      <c r="F50" s="9">
        <f>AVERAGE(C50:E50)</f>
        <v>56.666666666666664</v>
      </c>
      <c r="G50" s="2">
        <v>44</v>
      </c>
      <c r="H50" s="9">
        <f t="shared" si="3"/>
        <v>48.888888888888886</v>
      </c>
    </row>
    <row r="51" spans="2:8" ht="17.45" customHeight="1" x14ac:dyDescent="0.3">
      <c r="B51" s="30">
        <v>22110133</v>
      </c>
      <c r="C51" s="30">
        <v>47.5</v>
      </c>
      <c r="D51" s="30">
        <v>57.5</v>
      </c>
      <c r="E51" s="30">
        <v>62.5</v>
      </c>
      <c r="F51" s="9">
        <f>AVERAGE(C51:E51)</f>
        <v>55.833333333333336</v>
      </c>
      <c r="G51" s="2">
        <v>47</v>
      </c>
      <c r="H51" s="9">
        <f t="shared" si="3"/>
        <v>52.222222222222229</v>
      </c>
    </row>
    <row r="52" spans="2:8" ht="17.45" customHeight="1" x14ac:dyDescent="0.3">
      <c r="B52" s="30">
        <v>22110136</v>
      </c>
      <c r="C52" s="30">
        <v>62.5</v>
      </c>
      <c r="D52" s="30">
        <v>65</v>
      </c>
      <c r="E52" s="30">
        <v>40</v>
      </c>
      <c r="F52" s="9">
        <f>AVERAGE(C52:E52)</f>
        <v>55.833333333333336</v>
      </c>
      <c r="G52" s="2">
        <v>47</v>
      </c>
      <c r="H52" s="9">
        <f t="shared" si="3"/>
        <v>52.222222222222229</v>
      </c>
    </row>
    <row r="53" spans="2:8" x14ac:dyDescent="0.3">
      <c r="B53" s="30">
        <v>22110026</v>
      </c>
      <c r="C53" s="30">
        <v>75</v>
      </c>
      <c r="D53" s="30">
        <v>90</v>
      </c>
      <c r="E53" s="30">
        <v>0</v>
      </c>
      <c r="F53" s="9">
        <f>AVERAGE(C53:E53)</f>
        <v>55</v>
      </c>
      <c r="G53" s="2">
        <v>49</v>
      </c>
      <c r="H53" s="9">
        <f t="shared" si="3"/>
        <v>54.444444444444443</v>
      </c>
    </row>
    <row r="54" spans="2:8" ht="17.45" customHeight="1" x14ac:dyDescent="0.3">
      <c r="B54" s="30">
        <v>22110117</v>
      </c>
      <c r="C54" s="30">
        <v>47.5</v>
      </c>
      <c r="D54" s="30">
        <v>60</v>
      </c>
      <c r="E54" s="30">
        <v>57.5</v>
      </c>
      <c r="F54" s="9">
        <f>AVERAGE(C54:E54)</f>
        <v>55</v>
      </c>
      <c r="G54" s="2">
        <v>49</v>
      </c>
      <c r="H54" s="9">
        <f t="shared" si="3"/>
        <v>54.444444444444443</v>
      </c>
    </row>
    <row r="55" spans="2:8" ht="17.45" customHeight="1" x14ac:dyDescent="0.3">
      <c r="B55" s="30">
        <v>22110029</v>
      </c>
      <c r="C55" s="30">
        <v>82.5</v>
      </c>
      <c r="D55" s="30">
        <v>0</v>
      </c>
      <c r="E55" s="30">
        <v>80</v>
      </c>
      <c r="F55" s="9">
        <f>AVERAGE(C55:E55)</f>
        <v>54.166666666666664</v>
      </c>
      <c r="G55" s="2">
        <v>51</v>
      </c>
      <c r="H55" s="9">
        <f t="shared" si="3"/>
        <v>56.666666666666664</v>
      </c>
    </row>
    <row r="56" spans="2:8" ht="17.45" customHeight="1" x14ac:dyDescent="0.3">
      <c r="B56" s="30">
        <v>22110134</v>
      </c>
      <c r="C56" s="30">
        <v>0</v>
      </c>
      <c r="D56" s="30">
        <v>100</v>
      </c>
      <c r="E56" s="30">
        <v>62.5</v>
      </c>
      <c r="F56" s="9">
        <f>AVERAGE(C56:E56)</f>
        <v>54.166666666666664</v>
      </c>
      <c r="G56" s="2">
        <v>51</v>
      </c>
      <c r="H56" s="9">
        <f t="shared" si="3"/>
        <v>56.666666666666664</v>
      </c>
    </row>
    <row r="57" spans="2:8" ht="17.45" customHeight="1" x14ac:dyDescent="0.3">
      <c r="B57" s="30">
        <v>22110037</v>
      </c>
      <c r="C57" s="30">
        <v>75</v>
      </c>
      <c r="D57" s="30">
        <v>82.5</v>
      </c>
      <c r="E57" s="30">
        <v>0</v>
      </c>
      <c r="F57" s="9">
        <f>AVERAGE(C57:E57)</f>
        <v>52.5</v>
      </c>
      <c r="G57" s="2">
        <v>53</v>
      </c>
      <c r="H57" s="9">
        <f t="shared" si="3"/>
        <v>58.888888888888893</v>
      </c>
    </row>
    <row r="58" spans="2:8" ht="17.45" customHeight="1" x14ac:dyDescent="0.3">
      <c r="B58" s="30">
        <v>22110103</v>
      </c>
      <c r="C58" s="30">
        <v>55</v>
      </c>
      <c r="D58" s="30">
        <v>62.5</v>
      </c>
      <c r="E58" s="30">
        <v>40</v>
      </c>
      <c r="F58" s="9">
        <f>AVERAGE(C58:E58)</f>
        <v>52.5</v>
      </c>
      <c r="G58" s="2">
        <v>53</v>
      </c>
      <c r="H58" s="9">
        <f t="shared" si="3"/>
        <v>58.888888888888893</v>
      </c>
    </row>
    <row r="59" spans="2:8" ht="17.45" customHeight="1" x14ac:dyDescent="0.3">
      <c r="B59" s="30">
        <v>22110105</v>
      </c>
      <c r="C59" s="30">
        <v>62.5</v>
      </c>
      <c r="D59" s="30">
        <v>65</v>
      </c>
      <c r="E59" s="30">
        <v>25</v>
      </c>
      <c r="F59" s="9">
        <f>AVERAGE(C59:E59)</f>
        <v>50.833333333333336</v>
      </c>
      <c r="G59" s="2">
        <v>55</v>
      </c>
      <c r="H59" s="9">
        <f t="shared" si="3"/>
        <v>61.111111111111114</v>
      </c>
    </row>
    <row r="60" spans="2:8" ht="17.45" customHeight="1" x14ac:dyDescent="0.3">
      <c r="B60" s="30">
        <v>22110116</v>
      </c>
      <c r="C60" s="30">
        <v>52.5</v>
      </c>
      <c r="D60" s="30">
        <v>65</v>
      </c>
      <c r="E60" s="30">
        <v>35</v>
      </c>
      <c r="F60" s="9">
        <f>AVERAGE(C60:E60)</f>
        <v>50.833333333333336</v>
      </c>
      <c r="G60" s="2">
        <v>55</v>
      </c>
      <c r="H60" s="9">
        <f t="shared" si="3"/>
        <v>61.111111111111114</v>
      </c>
    </row>
    <row r="61" spans="2:8" ht="17.45" customHeight="1" x14ac:dyDescent="0.3">
      <c r="B61" s="30">
        <v>22110007</v>
      </c>
      <c r="C61" s="30">
        <v>47.5</v>
      </c>
      <c r="D61" s="30">
        <v>50</v>
      </c>
      <c r="E61" s="30">
        <v>52.5</v>
      </c>
      <c r="F61" s="9">
        <f>AVERAGE(C61:E61)</f>
        <v>50</v>
      </c>
      <c r="G61" s="2">
        <v>57</v>
      </c>
      <c r="H61" s="9">
        <f t="shared" si="3"/>
        <v>63.333333333333329</v>
      </c>
    </row>
    <row r="62" spans="2:8" ht="17.45" customHeight="1" x14ac:dyDescent="0.3">
      <c r="B62" s="30">
        <v>22110036</v>
      </c>
      <c r="C62" s="30">
        <v>57.5</v>
      </c>
      <c r="D62" s="30">
        <v>92.5</v>
      </c>
      <c r="E62" s="30">
        <v>0</v>
      </c>
      <c r="F62" s="9">
        <f>AVERAGE(C62:E62)</f>
        <v>50</v>
      </c>
      <c r="G62" s="2">
        <v>57</v>
      </c>
      <c r="H62" s="9">
        <f t="shared" si="3"/>
        <v>63.333333333333329</v>
      </c>
    </row>
    <row r="63" spans="2:8" ht="17.45" customHeight="1" x14ac:dyDescent="0.3">
      <c r="B63" s="30">
        <v>22110078</v>
      </c>
      <c r="C63" s="30">
        <v>57.5</v>
      </c>
      <c r="D63" s="30">
        <v>57.5</v>
      </c>
      <c r="E63" s="30">
        <v>35</v>
      </c>
      <c r="F63" s="9">
        <f>AVERAGE(C63:E63)</f>
        <v>50</v>
      </c>
      <c r="G63" s="2">
        <v>57</v>
      </c>
      <c r="H63" s="9">
        <f t="shared" si="3"/>
        <v>63.333333333333329</v>
      </c>
    </row>
    <row r="64" spans="2:8" ht="17.45" customHeight="1" x14ac:dyDescent="0.3">
      <c r="B64" s="30">
        <v>22110076</v>
      </c>
      <c r="C64" s="30">
        <v>47.5</v>
      </c>
      <c r="D64" s="30">
        <v>62.5</v>
      </c>
      <c r="E64" s="30">
        <v>37.5</v>
      </c>
      <c r="F64" s="9">
        <f>AVERAGE(C64:E64)</f>
        <v>49.166666666666664</v>
      </c>
      <c r="G64" s="2">
        <v>60</v>
      </c>
      <c r="H64" s="9">
        <f t="shared" si="3"/>
        <v>66.666666666666657</v>
      </c>
    </row>
    <row r="65" spans="2:8" ht="17.45" customHeight="1" x14ac:dyDescent="0.3">
      <c r="B65" s="30">
        <v>22110054</v>
      </c>
      <c r="C65" s="30">
        <v>72.5</v>
      </c>
      <c r="D65" s="30">
        <v>0</v>
      </c>
      <c r="E65" s="30">
        <v>65</v>
      </c>
      <c r="F65" s="9">
        <f>AVERAGE(C65:E65)</f>
        <v>45.833333333333336</v>
      </c>
      <c r="G65" s="2">
        <v>61</v>
      </c>
      <c r="H65" s="9">
        <f t="shared" si="3"/>
        <v>67.777777777777786</v>
      </c>
    </row>
    <row r="66" spans="2:8" ht="17.45" customHeight="1" x14ac:dyDescent="0.3">
      <c r="B66" s="30">
        <v>22110021</v>
      </c>
      <c r="C66" s="30">
        <v>55</v>
      </c>
      <c r="D66" s="30">
        <v>45</v>
      </c>
      <c r="E66" s="30">
        <v>35</v>
      </c>
      <c r="F66" s="9">
        <f>AVERAGE(C66:E66)</f>
        <v>45</v>
      </c>
      <c r="G66" s="2">
        <v>62</v>
      </c>
      <c r="H66" s="9">
        <f t="shared" si="3"/>
        <v>68.888888888888886</v>
      </c>
    </row>
    <row r="67" spans="2:8" ht="17.45" customHeight="1" x14ac:dyDescent="0.3">
      <c r="B67" s="30">
        <v>22110137</v>
      </c>
      <c r="C67" s="30">
        <v>0</v>
      </c>
      <c r="D67" s="30">
        <v>82.5</v>
      </c>
      <c r="E67" s="30">
        <v>52.5</v>
      </c>
      <c r="F67" s="9">
        <f>AVERAGE(C67:E67)</f>
        <v>45</v>
      </c>
      <c r="G67" s="2">
        <v>63</v>
      </c>
      <c r="H67" s="9">
        <f t="shared" si="3"/>
        <v>70</v>
      </c>
    </row>
    <row r="68" spans="2:8" ht="17.45" customHeight="1" x14ac:dyDescent="0.3">
      <c r="B68" s="30">
        <v>22110106</v>
      </c>
      <c r="C68" s="30">
        <v>42.5</v>
      </c>
      <c r="D68" s="30">
        <v>52.5</v>
      </c>
      <c r="E68" s="30">
        <v>37.5</v>
      </c>
      <c r="F68" s="9">
        <f>AVERAGE(C68:E68)</f>
        <v>44.166666666666664</v>
      </c>
      <c r="G68" s="2">
        <v>64</v>
      </c>
      <c r="H68" s="9">
        <f t="shared" si="3"/>
        <v>71.111111111111114</v>
      </c>
    </row>
    <row r="69" spans="2:8" ht="17.45" customHeight="1" x14ac:dyDescent="0.3">
      <c r="B69" s="30">
        <v>22110041</v>
      </c>
      <c r="C69" s="30">
        <v>45</v>
      </c>
      <c r="D69" s="30">
        <v>85</v>
      </c>
      <c r="E69" s="30">
        <v>0</v>
      </c>
      <c r="F69" s="9">
        <f>AVERAGE(C69:E69)</f>
        <v>43.333333333333336</v>
      </c>
      <c r="G69" s="2">
        <v>65</v>
      </c>
      <c r="H69" s="9">
        <f t="shared" ref="H69:H100" si="4">G69/90*100</f>
        <v>72.222222222222214</v>
      </c>
    </row>
    <row r="70" spans="2:8" ht="17.45" customHeight="1" x14ac:dyDescent="0.3">
      <c r="B70" s="30">
        <v>22110039</v>
      </c>
      <c r="C70" s="30">
        <v>0</v>
      </c>
      <c r="D70" s="30">
        <v>60</v>
      </c>
      <c r="E70" s="30">
        <v>62.5</v>
      </c>
      <c r="F70" s="9">
        <f>AVERAGE(C70:E70)</f>
        <v>40.833333333333336</v>
      </c>
      <c r="G70" s="2">
        <v>66</v>
      </c>
      <c r="H70" s="9">
        <f t="shared" si="4"/>
        <v>73.333333333333329</v>
      </c>
    </row>
    <row r="71" spans="2:8" ht="17.45" customHeight="1" x14ac:dyDescent="0.3">
      <c r="B71" s="30">
        <v>22110072</v>
      </c>
      <c r="C71" s="30">
        <v>50</v>
      </c>
      <c r="D71" s="30">
        <v>72.5</v>
      </c>
      <c r="E71" s="30">
        <v>0</v>
      </c>
      <c r="F71" s="9">
        <f>AVERAGE(C71:E71)</f>
        <v>40.833333333333336</v>
      </c>
      <c r="G71" s="2">
        <v>65</v>
      </c>
      <c r="H71" s="9">
        <f t="shared" si="4"/>
        <v>72.222222222222214</v>
      </c>
    </row>
    <row r="72" spans="2:8" ht="17.45" customHeight="1" x14ac:dyDescent="0.3">
      <c r="B72" s="30">
        <v>22110111</v>
      </c>
      <c r="C72" s="30">
        <v>35</v>
      </c>
      <c r="D72" s="30">
        <v>47.5</v>
      </c>
      <c r="E72" s="30">
        <v>40</v>
      </c>
      <c r="F72" s="9">
        <f>AVERAGE(C72:E72)</f>
        <v>40.833333333333336</v>
      </c>
      <c r="G72" s="2">
        <v>65</v>
      </c>
      <c r="H72" s="9">
        <f t="shared" si="4"/>
        <v>72.222222222222214</v>
      </c>
    </row>
    <row r="73" spans="2:8" ht="17.45" customHeight="1" x14ac:dyDescent="0.3">
      <c r="B73" s="30">
        <v>22110129</v>
      </c>
      <c r="C73" s="30">
        <v>50</v>
      </c>
      <c r="D73" s="30">
        <v>72.5</v>
      </c>
      <c r="E73" s="30">
        <v>0</v>
      </c>
      <c r="F73" s="9">
        <f>AVERAGE(C73:E73)</f>
        <v>40.833333333333336</v>
      </c>
      <c r="G73" s="2">
        <v>65</v>
      </c>
      <c r="H73" s="9">
        <f t="shared" si="4"/>
        <v>72.222222222222214</v>
      </c>
    </row>
    <row r="74" spans="2:8" ht="17.45" customHeight="1" x14ac:dyDescent="0.3">
      <c r="B74" s="30">
        <v>22110124</v>
      </c>
      <c r="C74" s="30">
        <v>57.5</v>
      </c>
      <c r="D74" s="30">
        <v>62.5</v>
      </c>
      <c r="E74" s="30">
        <v>0</v>
      </c>
      <c r="F74" s="9">
        <f>AVERAGE(C74:E74)</f>
        <v>40</v>
      </c>
      <c r="G74" s="2">
        <v>70</v>
      </c>
      <c r="H74" s="9">
        <f t="shared" si="4"/>
        <v>77.777777777777786</v>
      </c>
    </row>
    <row r="75" spans="2:8" ht="17.45" customHeight="1" x14ac:dyDescent="0.3">
      <c r="B75" s="30">
        <v>22110135</v>
      </c>
      <c r="C75" s="30">
        <v>42.5</v>
      </c>
      <c r="D75" s="30">
        <v>72.5</v>
      </c>
      <c r="E75" s="30">
        <v>0</v>
      </c>
      <c r="F75" s="9">
        <f>AVERAGE(C75:E75)</f>
        <v>38.333333333333336</v>
      </c>
      <c r="G75" s="2">
        <v>71</v>
      </c>
      <c r="H75" s="9">
        <f t="shared" si="4"/>
        <v>78.888888888888886</v>
      </c>
    </row>
    <row r="76" spans="2:8" ht="17.45" customHeight="1" x14ac:dyDescent="0.3">
      <c r="B76" s="30">
        <v>22110138</v>
      </c>
      <c r="C76" s="30">
        <v>42.5</v>
      </c>
      <c r="D76" s="30">
        <v>35</v>
      </c>
      <c r="E76" s="30">
        <v>32.5</v>
      </c>
      <c r="F76" s="9">
        <f>AVERAGE(C76:E76)</f>
        <v>36.666666666666664</v>
      </c>
      <c r="G76" s="2">
        <v>72</v>
      </c>
      <c r="H76" s="9">
        <f t="shared" si="4"/>
        <v>80</v>
      </c>
    </row>
    <row r="77" spans="2:8" ht="17.45" customHeight="1" x14ac:dyDescent="0.3">
      <c r="B77" s="30">
        <v>22110031</v>
      </c>
      <c r="C77" s="30">
        <v>60</v>
      </c>
      <c r="D77" s="30">
        <v>42.5</v>
      </c>
      <c r="E77" s="30">
        <v>0</v>
      </c>
      <c r="F77" s="9">
        <f>AVERAGE(C77:E77)</f>
        <v>34.166666666666664</v>
      </c>
      <c r="G77" s="2">
        <v>73</v>
      </c>
      <c r="H77" s="9">
        <f t="shared" si="4"/>
        <v>81.111111111111114</v>
      </c>
    </row>
    <row r="78" spans="2:8" ht="17.45" customHeight="1" x14ac:dyDescent="0.3">
      <c r="B78" s="30">
        <v>22110110</v>
      </c>
      <c r="C78" s="30">
        <v>35</v>
      </c>
      <c r="D78" s="30">
        <v>40</v>
      </c>
      <c r="E78" s="30">
        <v>22.5</v>
      </c>
      <c r="F78" s="9">
        <f>AVERAGE(C78:E78)</f>
        <v>32.5</v>
      </c>
      <c r="G78" s="2">
        <v>74</v>
      </c>
      <c r="H78" s="9">
        <f t="shared" si="4"/>
        <v>82.222222222222214</v>
      </c>
    </row>
    <row r="79" spans="2:8" ht="17.45" customHeight="1" x14ac:dyDescent="0.3">
      <c r="B79" s="30">
        <v>22110047</v>
      </c>
      <c r="C79" s="30">
        <v>0</v>
      </c>
      <c r="D79" s="30">
        <v>95</v>
      </c>
      <c r="E79" s="30">
        <v>0</v>
      </c>
      <c r="F79" s="9">
        <f>AVERAGE(C79:E79)</f>
        <v>31.666666666666668</v>
      </c>
      <c r="G79" s="2">
        <v>75</v>
      </c>
      <c r="H79" s="9">
        <f t="shared" si="4"/>
        <v>83.333333333333343</v>
      </c>
    </row>
    <row r="80" spans="2:8" x14ac:dyDescent="0.3">
      <c r="B80" s="30">
        <v>22110085</v>
      </c>
      <c r="C80" s="30">
        <v>35</v>
      </c>
      <c r="D80" s="30">
        <v>25</v>
      </c>
      <c r="E80" s="30">
        <v>35</v>
      </c>
      <c r="F80" s="9">
        <f>AVERAGE(C80:E80)</f>
        <v>31.666666666666668</v>
      </c>
      <c r="G80" s="2">
        <v>75</v>
      </c>
      <c r="H80" s="9">
        <f t="shared" si="4"/>
        <v>83.333333333333343</v>
      </c>
    </row>
    <row r="81" spans="2:8" x14ac:dyDescent="0.3">
      <c r="B81" s="30">
        <v>22110132</v>
      </c>
      <c r="C81" s="30">
        <v>40</v>
      </c>
      <c r="D81" s="30">
        <v>55</v>
      </c>
      <c r="E81" s="30">
        <v>0</v>
      </c>
      <c r="F81" s="9">
        <f>AVERAGE(C81:E81)</f>
        <v>31.666666666666668</v>
      </c>
      <c r="G81" s="2">
        <v>75</v>
      </c>
      <c r="H81" s="9">
        <f t="shared" si="4"/>
        <v>83.333333333333343</v>
      </c>
    </row>
    <row r="82" spans="2:8" x14ac:dyDescent="0.3">
      <c r="B82" s="30">
        <v>22110003</v>
      </c>
      <c r="C82" s="30">
        <v>25</v>
      </c>
      <c r="D82" s="30">
        <v>40</v>
      </c>
      <c r="E82" s="30">
        <v>25</v>
      </c>
      <c r="F82" s="9">
        <f>AVERAGE(C82:E82)</f>
        <v>30</v>
      </c>
      <c r="G82" s="2">
        <v>78</v>
      </c>
      <c r="H82" s="9">
        <f t="shared" si="4"/>
        <v>86.666666666666671</v>
      </c>
    </row>
    <row r="83" spans="2:8" x14ac:dyDescent="0.3">
      <c r="B83" s="30">
        <v>22110042</v>
      </c>
      <c r="C83" s="30">
        <v>87.5</v>
      </c>
      <c r="D83" s="30">
        <v>0</v>
      </c>
      <c r="E83" s="30">
        <v>0</v>
      </c>
      <c r="F83" s="9">
        <f>AVERAGE(C83:E83)</f>
        <v>29.166666666666668</v>
      </c>
      <c r="G83" s="2">
        <v>79</v>
      </c>
      <c r="H83" s="9">
        <f t="shared" si="4"/>
        <v>87.777777777777771</v>
      </c>
    </row>
    <row r="84" spans="2:8" ht="17.45" customHeight="1" x14ac:dyDescent="0.3">
      <c r="B84" s="30">
        <v>22110050</v>
      </c>
      <c r="C84" s="30">
        <v>0</v>
      </c>
      <c r="D84" s="30">
        <v>82.5</v>
      </c>
      <c r="E84" s="30">
        <v>0</v>
      </c>
      <c r="F84" s="9">
        <f>AVERAGE(C84:E84)</f>
        <v>27.5</v>
      </c>
      <c r="G84" s="2">
        <v>80</v>
      </c>
      <c r="H84" s="9">
        <f t="shared" si="4"/>
        <v>88.888888888888886</v>
      </c>
    </row>
    <row r="85" spans="2:8" x14ac:dyDescent="0.3">
      <c r="B85" s="30">
        <v>22110089</v>
      </c>
      <c r="C85" s="30">
        <v>0</v>
      </c>
      <c r="D85" s="30">
        <v>80</v>
      </c>
      <c r="E85" s="30">
        <v>0</v>
      </c>
      <c r="F85" s="9">
        <f>AVERAGE(C85:E85)</f>
        <v>26.666666666666668</v>
      </c>
      <c r="G85" s="2">
        <v>81</v>
      </c>
      <c r="H85" s="9">
        <f t="shared" si="4"/>
        <v>90</v>
      </c>
    </row>
    <row r="86" spans="2:8" x14ac:dyDescent="0.3">
      <c r="B86" s="30">
        <v>22110040</v>
      </c>
      <c r="C86" s="30">
        <v>0</v>
      </c>
      <c r="D86" s="30">
        <v>75</v>
      </c>
      <c r="E86" s="30">
        <v>0</v>
      </c>
      <c r="F86" s="9">
        <f>AVERAGE(C86:E86)</f>
        <v>25</v>
      </c>
      <c r="G86" s="2">
        <v>82</v>
      </c>
      <c r="H86" s="9">
        <f t="shared" si="4"/>
        <v>91.111111111111114</v>
      </c>
    </row>
    <row r="87" spans="2:8" x14ac:dyDescent="0.3">
      <c r="B87" s="30">
        <v>22110043</v>
      </c>
      <c r="C87" s="30">
        <v>0</v>
      </c>
      <c r="D87" s="30">
        <v>75</v>
      </c>
      <c r="E87" s="30">
        <v>0</v>
      </c>
      <c r="F87" s="9">
        <f>AVERAGE(C87:E87)</f>
        <v>25</v>
      </c>
      <c r="G87" s="2">
        <v>82</v>
      </c>
      <c r="H87" s="9">
        <f t="shared" si="4"/>
        <v>91.111111111111114</v>
      </c>
    </row>
    <row r="88" spans="2:8" x14ac:dyDescent="0.3">
      <c r="B88" s="30">
        <v>22110091</v>
      </c>
      <c r="C88" s="30">
        <v>67.5</v>
      </c>
      <c r="D88" s="30">
        <v>0</v>
      </c>
      <c r="E88" s="30">
        <v>0</v>
      </c>
      <c r="F88" s="9">
        <f>AVERAGE(C88:E88)</f>
        <v>22.5</v>
      </c>
      <c r="G88" s="2">
        <v>84</v>
      </c>
      <c r="H88" s="9">
        <f t="shared" si="4"/>
        <v>93.333333333333329</v>
      </c>
    </row>
    <row r="89" spans="2:8" ht="17.45" customHeight="1" x14ac:dyDescent="0.3">
      <c r="B89" s="30">
        <v>22110046</v>
      </c>
      <c r="C89" s="30">
        <v>60</v>
      </c>
      <c r="D89" s="30">
        <v>0</v>
      </c>
      <c r="E89" s="30">
        <v>0</v>
      </c>
      <c r="F89" s="9">
        <f>AVERAGE(C89:E89)</f>
        <v>20</v>
      </c>
      <c r="G89" s="2">
        <v>85</v>
      </c>
      <c r="H89" s="9">
        <f t="shared" si="4"/>
        <v>94.444444444444443</v>
      </c>
    </row>
    <row r="90" spans="2:8" ht="17.45" customHeight="1" x14ac:dyDescent="0.3">
      <c r="B90" s="30">
        <v>22110130</v>
      </c>
      <c r="C90" s="30">
        <v>57.5</v>
      </c>
      <c r="D90" s="30">
        <v>0</v>
      </c>
      <c r="E90" s="30">
        <v>0</v>
      </c>
      <c r="F90" s="9">
        <f>AVERAGE(C90:E90)</f>
        <v>19.166666666666668</v>
      </c>
      <c r="G90" s="2">
        <v>86</v>
      </c>
      <c r="H90" s="9">
        <f t="shared" si="4"/>
        <v>95.555555555555557</v>
      </c>
    </row>
    <row r="91" spans="2:8" ht="17.45" customHeight="1" x14ac:dyDescent="0.3">
      <c r="B91" s="30">
        <v>22110030</v>
      </c>
      <c r="C91" s="30">
        <v>0</v>
      </c>
      <c r="D91" s="30">
        <v>0</v>
      </c>
      <c r="E91" s="30">
        <v>52.5</v>
      </c>
      <c r="F91" s="9">
        <f>AVERAGE(C91:E91)</f>
        <v>17.5</v>
      </c>
      <c r="G91" s="2">
        <v>87</v>
      </c>
      <c r="H91" s="9">
        <f t="shared" si="4"/>
        <v>96.666666666666671</v>
      </c>
    </row>
    <row r="92" spans="2:8" ht="17.45" customHeight="1" x14ac:dyDescent="0.3">
      <c r="B92" s="30">
        <v>22110128</v>
      </c>
      <c r="C92" s="30">
        <v>0</v>
      </c>
      <c r="D92" s="30">
        <v>52.5</v>
      </c>
      <c r="E92" s="30">
        <v>0</v>
      </c>
      <c r="F92" s="9">
        <f>AVERAGE(C92:E92)</f>
        <v>17.5</v>
      </c>
      <c r="G92" s="2">
        <v>87</v>
      </c>
      <c r="H92" s="9">
        <f t="shared" si="4"/>
        <v>96.666666666666671</v>
      </c>
    </row>
    <row r="93" spans="2:8" ht="17.45" customHeight="1" x14ac:dyDescent="0.3">
      <c r="B93" s="30">
        <v>22110038</v>
      </c>
      <c r="C93" s="30">
        <v>50</v>
      </c>
      <c r="D93" s="30">
        <v>0</v>
      </c>
      <c r="E93" s="30">
        <v>0</v>
      </c>
      <c r="F93" s="9">
        <f>AVERAGE(C93:E93)</f>
        <v>16.666666666666668</v>
      </c>
      <c r="G93" s="2">
        <v>89</v>
      </c>
      <c r="H93" s="9">
        <f t="shared" si="4"/>
        <v>98.888888888888886</v>
      </c>
    </row>
    <row r="94" spans="2:8" ht="17.45" customHeight="1" x14ac:dyDescent="0.3">
      <c r="B94" s="30">
        <v>22110095</v>
      </c>
      <c r="C94" s="30">
        <v>25</v>
      </c>
      <c r="D94" s="30">
        <v>0</v>
      </c>
      <c r="E94" s="30">
        <v>0</v>
      </c>
      <c r="F94" s="9">
        <f>AVERAGE(C94:E94)</f>
        <v>8.3333333333333339</v>
      </c>
      <c r="G94" s="2">
        <v>145</v>
      </c>
      <c r="H94" s="9">
        <f t="shared" ref="H94:H125" si="5">G94/145*100</f>
        <v>100</v>
      </c>
    </row>
    <row r="95" spans="2:8" ht="17.45" customHeight="1" x14ac:dyDescent="0.3">
      <c r="B95" s="30">
        <v>22110001</v>
      </c>
      <c r="C95" s="30">
        <v>0</v>
      </c>
      <c r="D95" s="30">
        <v>0</v>
      </c>
      <c r="E95" s="30">
        <v>0</v>
      </c>
      <c r="F95" s="9">
        <f t="shared" ref="F69:F100" si="6">AVERAGE(C95:E95)</f>
        <v>0</v>
      </c>
      <c r="G95" s="2">
        <v>145</v>
      </c>
      <c r="H95" s="9">
        <f t="shared" si="5"/>
        <v>100</v>
      </c>
    </row>
    <row r="96" spans="2:8" ht="17.45" customHeight="1" x14ac:dyDescent="0.3">
      <c r="B96" s="30">
        <v>22110006</v>
      </c>
      <c r="C96" s="30">
        <v>0</v>
      </c>
      <c r="D96" s="30">
        <v>0</v>
      </c>
      <c r="E96" s="30">
        <v>0</v>
      </c>
      <c r="F96" s="9">
        <f t="shared" si="6"/>
        <v>0</v>
      </c>
      <c r="G96" s="2">
        <v>145</v>
      </c>
      <c r="H96" s="9">
        <f t="shared" si="5"/>
        <v>100</v>
      </c>
    </row>
    <row r="97" spans="2:8" ht="17.45" customHeight="1" x14ac:dyDescent="0.3">
      <c r="B97" s="30">
        <v>22110008</v>
      </c>
      <c r="C97" s="30">
        <v>0</v>
      </c>
      <c r="D97" s="30">
        <v>0</v>
      </c>
      <c r="E97" s="30">
        <v>0</v>
      </c>
      <c r="F97" s="9">
        <f t="shared" si="6"/>
        <v>0</v>
      </c>
      <c r="G97" s="2">
        <v>145</v>
      </c>
      <c r="H97" s="9">
        <f t="shared" si="5"/>
        <v>100</v>
      </c>
    </row>
    <row r="98" spans="2:8" ht="17.45" customHeight="1" x14ac:dyDescent="0.3">
      <c r="B98" s="30">
        <v>22110009</v>
      </c>
      <c r="C98" s="30">
        <v>0</v>
      </c>
      <c r="D98" s="30">
        <v>0</v>
      </c>
      <c r="E98" s="30">
        <v>0</v>
      </c>
      <c r="F98" s="9">
        <f t="shared" si="6"/>
        <v>0</v>
      </c>
      <c r="G98" s="2">
        <v>145</v>
      </c>
      <c r="H98" s="9">
        <f t="shared" si="5"/>
        <v>100</v>
      </c>
    </row>
    <row r="99" spans="2:8" ht="17.45" customHeight="1" x14ac:dyDescent="0.3">
      <c r="B99" s="30">
        <v>22110011</v>
      </c>
      <c r="C99" s="30">
        <v>0</v>
      </c>
      <c r="D99" s="30">
        <v>0</v>
      </c>
      <c r="E99" s="30">
        <v>0</v>
      </c>
      <c r="F99" s="9">
        <f t="shared" si="6"/>
        <v>0</v>
      </c>
      <c r="G99" s="2">
        <v>145</v>
      </c>
      <c r="H99" s="9">
        <f t="shared" si="5"/>
        <v>100</v>
      </c>
    </row>
    <row r="100" spans="2:8" ht="17.45" customHeight="1" x14ac:dyDescent="0.3">
      <c r="B100" s="30">
        <v>22110012</v>
      </c>
      <c r="C100" s="30">
        <v>0</v>
      </c>
      <c r="D100" s="30">
        <v>0</v>
      </c>
      <c r="E100" s="30">
        <v>0</v>
      </c>
      <c r="F100" s="9">
        <f t="shared" si="6"/>
        <v>0</v>
      </c>
      <c r="G100" s="2">
        <v>145</v>
      </c>
      <c r="H100" s="9">
        <f t="shared" si="5"/>
        <v>100</v>
      </c>
    </row>
    <row r="101" spans="2:8" ht="17.45" customHeight="1" x14ac:dyDescent="0.3">
      <c r="B101" s="30">
        <v>22110013</v>
      </c>
      <c r="C101" s="30">
        <v>0</v>
      </c>
      <c r="D101" s="30">
        <v>0</v>
      </c>
      <c r="E101" s="30">
        <v>0</v>
      </c>
      <c r="F101" s="9">
        <f t="shared" ref="F101:F132" si="7">AVERAGE(C101:E101)</f>
        <v>0</v>
      </c>
      <c r="G101" s="2">
        <v>145</v>
      </c>
      <c r="H101" s="9">
        <f t="shared" si="5"/>
        <v>100</v>
      </c>
    </row>
    <row r="102" spans="2:8" ht="17.45" customHeight="1" x14ac:dyDescent="0.3">
      <c r="B102" s="30">
        <v>22110016</v>
      </c>
      <c r="C102" s="30">
        <v>0</v>
      </c>
      <c r="D102" s="30">
        <v>0</v>
      </c>
      <c r="E102" s="30">
        <v>0</v>
      </c>
      <c r="F102" s="9">
        <f t="shared" si="7"/>
        <v>0</v>
      </c>
      <c r="G102" s="2">
        <v>145</v>
      </c>
      <c r="H102" s="9">
        <f t="shared" si="5"/>
        <v>100</v>
      </c>
    </row>
    <row r="103" spans="2:8" ht="17.45" customHeight="1" x14ac:dyDescent="0.3">
      <c r="B103" s="30">
        <v>22110023</v>
      </c>
      <c r="C103" s="30">
        <v>0</v>
      </c>
      <c r="D103" s="30">
        <v>0</v>
      </c>
      <c r="E103" s="30">
        <v>0</v>
      </c>
      <c r="F103" s="9">
        <f t="shared" si="7"/>
        <v>0</v>
      </c>
      <c r="G103" s="2">
        <v>145</v>
      </c>
      <c r="H103" s="9">
        <f t="shared" si="5"/>
        <v>100</v>
      </c>
    </row>
    <row r="104" spans="2:8" ht="17.45" customHeight="1" x14ac:dyDescent="0.3">
      <c r="B104" s="30">
        <v>22110024</v>
      </c>
      <c r="C104" s="30">
        <v>0</v>
      </c>
      <c r="D104" s="30">
        <v>0</v>
      </c>
      <c r="E104" s="30">
        <v>0</v>
      </c>
      <c r="F104" s="9">
        <f t="shared" si="7"/>
        <v>0</v>
      </c>
      <c r="G104" s="2">
        <v>145</v>
      </c>
      <c r="H104" s="9">
        <f t="shared" si="5"/>
        <v>100</v>
      </c>
    </row>
    <row r="105" spans="2:8" ht="17.45" customHeight="1" x14ac:dyDescent="0.3">
      <c r="B105" s="30">
        <v>22110033</v>
      </c>
      <c r="C105" s="30">
        <v>0</v>
      </c>
      <c r="D105" s="30">
        <v>0</v>
      </c>
      <c r="E105" s="30">
        <v>0</v>
      </c>
      <c r="F105" s="9">
        <f t="shared" si="7"/>
        <v>0</v>
      </c>
      <c r="G105" s="2">
        <v>145</v>
      </c>
      <c r="H105" s="9">
        <f t="shared" si="5"/>
        <v>100</v>
      </c>
    </row>
    <row r="106" spans="2:8" ht="17.45" customHeight="1" x14ac:dyDescent="0.3">
      <c r="B106" s="30">
        <v>22110044</v>
      </c>
      <c r="C106" s="30">
        <v>0</v>
      </c>
      <c r="D106" s="30">
        <v>0</v>
      </c>
      <c r="E106" s="30">
        <v>0</v>
      </c>
      <c r="F106" s="9">
        <f t="shared" si="7"/>
        <v>0</v>
      </c>
      <c r="G106" s="2">
        <v>145</v>
      </c>
      <c r="H106" s="9">
        <f t="shared" si="5"/>
        <v>100</v>
      </c>
    </row>
    <row r="107" spans="2:8" x14ac:dyDescent="0.3">
      <c r="B107" s="30">
        <v>22110045</v>
      </c>
      <c r="C107" s="30">
        <v>0</v>
      </c>
      <c r="D107" s="30">
        <v>0</v>
      </c>
      <c r="E107" s="30">
        <v>0</v>
      </c>
      <c r="F107" s="9">
        <f t="shared" si="7"/>
        <v>0</v>
      </c>
      <c r="G107" s="2">
        <v>145</v>
      </c>
      <c r="H107" s="9">
        <f t="shared" si="5"/>
        <v>100</v>
      </c>
    </row>
    <row r="108" spans="2:8" ht="17.45" customHeight="1" x14ac:dyDescent="0.3">
      <c r="B108" s="30">
        <v>22110048</v>
      </c>
      <c r="C108" s="30">
        <v>0</v>
      </c>
      <c r="D108" s="30">
        <v>0</v>
      </c>
      <c r="E108" s="30">
        <v>0</v>
      </c>
      <c r="F108" s="9">
        <f t="shared" si="7"/>
        <v>0</v>
      </c>
      <c r="G108" s="2">
        <v>145</v>
      </c>
      <c r="H108" s="9">
        <f t="shared" si="5"/>
        <v>100</v>
      </c>
    </row>
    <row r="109" spans="2:8" ht="17.45" customHeight="1" x14ac:dyDescent="0.3">
      <c r="B109" s="30">
        <v>22110049</v>
      </c>
      <c r="C109" s="30">
        <v>0</v>
      </c>
      <c r="D109" s="30">
        <v>0</v>
      </c>
      <c r="E109" s="30">
        <v>0</v>
      </c>
      <c r="F109" s="9">
        <f t="shared" si="7"/>
        <v>0</v>
      </c>
      <c r="G109" s="2">
        <v>145</v>
      </c>
      <c r="H109" s="9">
        <f t="shared" si="5"/>
        <v>100</v>
      </c>
    </row>
    <row r="110" spans="2:8" ht="17.45" customHeight="1" x14ac:dyDescent="0.3">
      <c r="B110" s="30">
        <v>22110055</v>
      </c>
      <c r="C110" s="30">
        <v>0</v>
      </c>
      <c r="D110" s="30">
        <v>0</v>
      </c>
      <c r="E110" s="30">
        <v>0</v>
      </c>
      <c r="F110" s="9">
        <f t="shared" si="7"/>
        <v>0</v>
      </c>
      <c r="G110" s="2">
        <v>145</v>
      </c>
      <c r="H110" s="9">
        <f t="shared" si="5"/>
        <v>100</v>
      </c>
    </row>
    <row r="111" spans="2:8" ht="17.45" customHeight="1" x14ac:dyDescent="0.3">
      <c r="B111" s="30">
        <v>22110056</v>
      </c>
      <c r="C111" s="30">
        <v>0</v>
      </c>
      <c r="D111" s="30">
        <v>0</v>
      </c>
      <c r="E111" s="30">
        <v>0</v>
      </c>
      <c r="F111" s="9">
        <f t="shared" si="7"/>
        <v>0</v>
      </c>
      <c r="G111" s="2">
        <v>145</v>
      </c>
      <c r="H111" s="9">
        <f t="shared" si="5"/>
        <v>100</v>
      </c>
    </row>
    <row r="112" spans="2:8" x14ac:dyDescent="0.3">
      <c r="B112" s="30">
        <v>22110057</v>
      </c>
      <c r="C112" s="30">
        <v>0</v>
      </c>
      <c r="D112" s="30">
        <v>0</v>
      </c>
      <c r="E112" s="30">
        <v>0</v>
      </c>
      <c r="F112" s="9">
        <f t="shared" si="7"/>
        <v>0</v>
      </c>
      <c r="G112" s="2">
        <v>145</v>
      </c>
      <c r="H112" s="9">
        <f t="shared" si="5"/>
        <v>100</v>
      </c>
    </row>
    <row r="113" spans="2:8" x14ac:dyDescent="0.3">
      <c r="B113" s="30">
        <v>22110061</v>
      </c>
      <c r="C113" s="30">
        <v>0</v>
      </c>
      <c r="D113" s="30">
        <v>0</v>
      </c>
      <c r="E113" s="30">
        <v>0</v>
      </c>
      <c r="F113" s="9">
        <f t="shared" si="7"/>
        <v>0</v>
      </c>
      <c r="G113" s="2">
        <v>145</v>
      </c>
      <c r="H113" s="9">
        <f t="shared" si="5"/>
        <v>100</v>
      </c>
    </row>
    <row r="114" spans="2:8" x14ac:dyDescent="0.3">
      <c r="B114" s="30">
        <v>22110062</v>
      </c>
      <c r="C114" s="30">
        <v>0</v>
      </c>
      <c r="D114" s="30">
        <v>0</v>
      </c>
      <c r="E114" s="30">
        <v>0</v>
      </c>
      <c r="F114" s="9">
        <f t="shared" si="7"/>
        <v>0</v>
      </c>
      <c r="G114" s="2">
        <v>145</v>
      </c>
      <c r="H114" s="9">
        <f t="shared" si="5"/>
        <v>100</v>
      </c>
    </row>
    <row r="115" spans="2:8" x14ac:dyDescent="0.3">
      <c r="B115" s="30">
        <v>22110064</v>
      </c>
      <c r="C115" s="30">
        <v>0</v>
      </c>
      <c r="D115" s="30">
        <v>0</v>
      </c>
      <c r="E115" s="30">
        <v>0</v>
      </c>
      <c r="F115" s="9">
        <f t="shared" si="7"/>
        <v>0</v>
      </c>
      <c r="G115" s="2">
        <v>145</v>
      </c>
      <c r="H115" s="9">
        <f t="shared" si="5"/>
        <v>100</v>
      </c>
    </row>
    <row r="116" spans="2:8" x14ac:dyDescent="0.3">
      <c r="B116" s="30">
        <v>22110067</v>
      </c>
      <c r="C116" s="30">
        <v>0</v>
      </c>
      <c r="D116" s="30">
        <v>0</v>
      </c>
      <c r="E116" s="30">
        <v>0</v>
      </c>
      <c r="F116" s="9">
        <f t="shared" si="7"/>
        <v>0</v>
      </c>
      <c r="G116" s="2">
        <v>145</v>
      </c>
      <c r="H116" s="9">
        <f t="shared" si="5"/>
        <v>100</v>
      </c>
    </row>
    <row r="117" spans="2:8" x14ac:dyDescent="0.3">
      <c r="B117" s="30">
        <v>22110068</v>
      </c>
      <c r="C117" s="30">
        <v>0</v>
      </c>
      <c r="D117" s="30">
        <v>0</v>
      </c>
      <c r="E117" s="30">
        <v>0</v>
      </c>
      <c r="F117" s="9">
        <f t="shared" si="7"/>
        <v>0</v>
      </c>
      <c r="G117" s="2">
        <v>145</v>
      </c>
      <c r="H117" s="9">
        <f t="shared" si="5"/>
        <v>100</v>
      </c>
    </row>
    <row r="118" spans="2:8" x14ac:dyDescent="0.3">
      <c r="B118" s="30">
        <v>22110069</v>
      </c>
      <c r="C118" s="30">
        <v>0</v>
      </c>
      <c r="D118" s="30">
        <v>0</v>
      </c>
      <c r="E118" s="30">
        <v>0</v>
      </c>
      <c r="F118" s="9">
        <f t="shared" si="7"/>
        <v>0</v>
      </c>
      <c r="G118" s="2">
        <v>145</v>
      </c>
      <c r="H118" s="9">
        <f t="shared" si="5"/>
        <v>100</v>
      </c>
    </row>
    <row r="119" spans="2:8" x14ac:dyDescent="0.3">
      <c r="B119" s="30">
        <v>22110070</v>
      </c>
      <c r="C119" s="30">
        <v>0</v>
      </c>
      <c r="D119" s="30">
        <v>0</v>
      </c>
      <c r="E119" s="30">
        <v>0</v>
      </c>
      <c r="F119" s="9">
        <f t="shared" si="7"/>
        <v>0</v>
      </c>
      <c r="G119" s="2">
        <v>145</v>
      </c>
      <c r="H119" s="9">
        <f t="shared" si="5"/>
        <v>100</v>
      </c>
    </row>
    <row r="120" spans="2:8" x14ac:dyDescent="0.3">
      <c r="B120" s="30">
        <v>22110071</v>
      </c>
      <c r="C120" s="30">
        <v>0</v>
      </c>
      <c r="D120" s="30">
        <v>0</v>
      </c>
      <c r="E120" s="30">
        <v>0</v>
      </c>
      <c r="F120" s="9">
        <f t="shared" si="7"/>
        <v>0</v>
      </c>
      <c r="G120" s="2">
        <v>145</v>
      </c>
      <c r="H120" s="9">
        <f t="shared" si="5"/>
        <v>100</v>
      </c>
    </row>
    <row r="121" spans="2:8" x14ac:dyDescent="0.3">
      <c r="B121" s="30">
        <v>22110075</v>
      </c>
      <c r="C121" s="30">
        <v>0</v>
      </c>
      <c r="D121" s="30">
        <v>0</v>
      </c>
      <c r="E121" s="30">
        <v>0</v>
      </c>
      <c r="F121" s="9">
        <f t="shared" si="7"/>
        <v>0</v>
      </c>
      <c r="G121" s="2">
        <v>145</v>
      </c>
      <c r="H121" s="9">
        <f t="shared" si="5"/>
        <v>100</v>
      </c>
    </row>
    <row r="122" spans="2:8" x14ac:dyDescent="0.3">
      <c r="B122" s="30">
        <v>22110079</v>
      </c>
      <c r="C122" s="30">
        <v>0</v>
      </c>
      <c r="D122" s="30">
        <v>0</v>
      </c>
      <c r="E122" s="30">
        <v>0</v>
      </c>
      <c r="F122" s="9">
        <f t="shared" si="7"/>
        <v>0</v>
      </c>
      <c r="G122" s="2">
        <v>145</v>
      </c>
      <c r="H122" s="9">
        <f t="shared" si="5"/>
        <v>100</v>
      </c>
    </row>
    <row r="123" spans="2:8" x14ac:dyDescent="0.3">
      <c r="B123" s="30">
        <v>22110081</v>
      </c>
      <c r="C123" s="30">
        <v>0</v>
      </c>
      <c r="D123" s="30">
        <v>0</v>
      </c>
      <c r="E123" s="30">
        <v>0</v>
      </c>
      <c r="F123" s="9">
        <f t="shared" si="7"/>
        <v>0</v>
      </c>
      <c r="G123" s="2">
        <v>145</v>
      </c>
      <c r="H123" s="9">
        <f t="shared" si="5"/>
        <v>100</v>
      </c>
    </row>
    <row r="124" spans="2:8" x14ac:dyDescent="0.3">
      <c r="B124" s="30">
        <v>22110087</v>
      </c>
      <c r="C124" s="30">
        <v>0</v>
      </c>
      <c r="D124" s="30">
        <v>0</v>
      </c>
      <c r="E124" s="30">
        <v>0</v>
      </c>
      <c r="F124" s="9">
        <f t="shared" si="7"/>
        <v>0</v>
      </c>
      <c r="G124" s="2">
        <v>145</v>
      </c>
      <c r="H124" s="9">
        <f t="shared" si="5"/>
        <v>100</v>
      </c>
    </row>
    <row r="125" spans="2:8" x14ac:dyDescent="0.3">
      <c r="B125" s="30">
        <v>22110092</v>
      </c>
      <c r="C125" s="30">
        <v>0</v>
      </c>
      <c r="D125" s="30">
        <v>0</v>
      </c>
      <c r="E125" s="30">
        <v>0</v>
      </c>
      <c r="F125" s="9">
        <f t="shared" si="7"/>
        <v>0</v>
      </c>
      <c r="G125" s="2">
        <v>145</v>
      </c>
      <c r="H125" s="9">
        <f t="shared" si="5"/>
        <v>100</v>
      </c>
    </row>
    <row r="126" spans="2:8" x14ac:dyDescent="0.3">
      <c r="B126" s="30">
        <v>22110097</v>
      </c>
      <c r="C126" s="30">
        <v>0</v>
      </c>
      <c r="D126" s="30">
        <v>0</v>
      </c>
      <c r="E126" s="30">
        <v>0</v>
      </c>
      <c r="F126" s="9">
        <f t="shared" si="7"/>
        <v>0</v>
      </c>
      <c r="G126" s="2">
        <v>145</v>
      </c>
      <c r="H126" s="9">
        <f t="shared" ref="H126:H157" si="8">G126/145*100</f>
        <v>100</v>
      </c>
    </row>
    <row r="127" spans="2:8" x14ac:dyDescent="0.3">
      <c r="B127" s="30">
        <v>22110098</v>
      </c>
      <c r="C127" s="30">
        <v>0</v>
      </c>
      <c r="D127" s="30">
        <v>0</v>
      </c>
      <c r="E127" s="30">
        <v>0</v>
      </c>
      <c r="F127" s="9">
        <f t="shared" si="7"/>
        <v>0</v>
      </c>
      <c r="G127" s="2">
        <v>145</v>
      </c>
      <c r="H127" s="9">
        <f t="shared" si="8"/>
        <v>100</v>
      </c>
    </row>
    <row r="128" spans="2:8" x14ac:dyDescent="0.3">
      <c r="B128" s="30">
        <v>22110099</v>
      </c>
      <c r="C128" s="30">
        <v>0</v>
      </c>
      <c r="D128" s="30">
        <v>0</v>
      </c>
      <c r="E128" s="30">
        <v>0</v>
      </c>
      <c r="F128" s="9">
        <f t="shared" si="7"/>
        <v>0</v>
      </c>
      <c r="G128" s="2">
        <v>145</v>
      </c>
      <c r="H128" s="9">
        <f t="shared" si="8"/>
        <v>100</v>
      </c>
    </row>
    <row r="129" spans="2:8" x14ac:dyDescent="0.3">
      <c r="B129" s="30">
        <v>22110100</v>
      </c>
      <c r="C129" s="30">
        <v>0</v>
      </c>
      <c r="D129" s="30">
        <v>0</v>
      </c>
      <c r="E129" s="30">
        <v>0</v>
      </c>
      <c r="F129" s="9">
        <f t="shared" si="7"/>
        <v>0</v>
      </c>
      <c r="G129" s="2">
        <v>145</v>
      </c>
      <c r="H129" s="9">
        <f t="shared" si="8"/>
        <v>100</v>
      </c>
    </row>
    <row r="130" spans="2:8" x14ac:dyDescent="0.3">
      <c r="B130" s="30">
        <v>22110102</v>
      </c>
      <c r="C130" s="30">
        <v>0</v>
      </c>
      <c r="D130" s="30">
        <v>0</v>
      </c>
      <c r="E130" s="30">
        <v>0</v>
      </c>
      <c r="F130" s="9">
        <f t="shared" si="7"/>
        <v>0</v>
      </c>
      <c r="G130" s="2">
        <v>145</v>
      </c>
      <c r="H130" s="9">
        <f t="shared" si="8"/>
        <v>100</v>
      </c>
    </row>
    <row r="131" spans="2:8" x14ac:dyDescent="0.3">
      <c r="B131" s="30">
        <v>22110104</v>
      </c>
      <c r="C131" s="30">
        <v>0</v>
      </c>
      <c r="D131" s="30">
        <v>0</v>
      </c>
      <c r="E131" s="30">
        <v>0</v>
      </c>
      <c r="F131" s="9">
        <f t="shared" si="7"/>
        <v>0</v>
      </c>
      <c r="G131" s="2">
        <v>145</v>
      </c>
      <c r="H131" s="9">
        <f t="shared" si="8"/>
        <v>100</v>
      </c>
    </row>
    <row r="132" spans="2:8" x14ac:dyDescent="0.3">
      <c r="B132" s="30">
        <v>22110108</v>
      </c>
      <c r="C132" s="30">
        <v>0</v>
      </c>
      <c r="D132" s="30">
        <v>0</v>
      </c>
      <c r="E132" s="30">
        <v>0</v>
      </c>
      <c r="F132" s="9">
        <f t="shared" si="7"/>
        <v>0</v>
      </c>
      <c r="G132" s="2">
        <v>145</v>
      </c>
      <c r="H132" s="9">
        <f t="shared" si="8"/>
        <v>100</v>
      </c>
    </row>
    <row r="133" spans="2:8" x14ac:dyDescent="0.3">
      <c r="B133" s="30">
        <v>22110113</v>
      </c>
      <c r="C133" s="30">
        <v>0</v>
      </c>
      <c r="D133" s="30">
        <v>0</v>
      </c>
      <c r="E133" s="30">
        <v>0</v>
      </c>
      <c r="F133" s="9">
        <f t="shared" ref="F133:F164" si="9">AVERAGE(C133:E133)</f>
        <v>0</v>
      </c>
      <c r="G133" s="2">
        <v>145</v>
      </c>
      <c r="H133" s="9">
        <f t="shared" si="8"/>
        <v>100</v>
      </c>
    </row>
    <row r="134" spans="2:8" x14ac:dyDescent="0.3">
      <c r="B134" s="30">
        <v>22110118</v>
      </c>
      <c r="C134" s="30">
        <v>0</v>
      </c>
      <c r="D134" s="30">
        <v>0</v>
      </c>
      <c r="E134" s="30">
        <v>0</v>
      </c>
      <c r="F134" s="9">
        <f t="shared" si="9"/>
        <v>0</v>
      </c>
      <c r="G134" s="2">
        <v>145</v>
      </c>
      <c r="H134" s="9">
        <f t="shared" si="8"/>
        <v>100</v>
      </c>
    </row>
    <row r="135" spans="2:8" x14ac:dyDescent="0.3">
      <c r="B135" s="30">
        <v>22110119</v>
      </c>
      <c r="C135" s="30">
        <v>0</v>
      </c>
      <c r="D135" s="30">
        <v>0</v>
      </c>
      <c r="E135" s="30">
        <v>0</v>
      </c>
      <c r="F135" s="9">
        <f t="shared" si="9"/>
        <v>0</v>
      </c>
      <c r="G135" s="2">
        <v>145</v>
      </c>
      <c r="H135" s="9">
        <f t="shared" si="8"/>
        <v>100</v>
      </c>
    </row>
    <row r="136" spans="2:8" x14ac:dyDescent="0.3">
      <c r="B136" s="30">
        <v>22110120</v>
      </c>
      <c r="C136" s="30">
        <v>0</v>
      </c>
      <c r="D136" s="30">
        <v>0</v>
      </c>
      <c r="E136" s="30">
        <v>0</v>
      </c>
      <c r="F136" s="9">
        <f t="shared" si="9"/>
        <v>0</v>
      </c>
      <c r="G136" s="2">
        <v>145</v>
      </c>
      <c r="H136" s="9">
        <f t="shared" si="8"/>
        <v>100</v>
      </c>
    </row>
    <row r="137" spans="2:8" x14ac:dyDescent="0.3">
      <c r="B137" s="30">
        <v>22110121</v>
      </c>
      <c r="C137" s="30">
        <v>0</v>
      </c>
      <c r="D137" s="30">
        <v>0</v>
      </c>
      <c r="E137" s="30">
        <v>0</v>
      </c>
      <c r="F137" s="9">
        <f t="shared" si="9"/>
        <v>0</v>
      </c>
      <c r="G137" s="2">
        <v>145</v>
      </c>
      <c r="H137" s="9">
        <f t="shared" si="8"/>
        <v>100</v>
      </c>
    </row>
    <row r="138" spans="2:8" x14ac:dyDescent="0.3">
      <c r="B138" s="30">
        <v>22110122</v>
      </c>
      <c r="C138" s="30">
        <v>0</v>
      </c>
      <c r="D138" s="30">
        <v>0</v>
      </c>
      <c r="E138" s="30">
        <v>0</v>
      </c>
      <c r="F138" s="9">
        <f t="shared" si="9"/>
        <v>0</v>
      </c>
      <c r="G138" s="2">
        <v>145</v>
      </c>
      <c r="H138" s="9">
        <f t="shared" si="8"/>
        <v>100</v>
      </c>
    </row>
    <row r="139" spans="2:8" x14ac:dyDescent="0.3">
      <c r="B139" s="30">
        <v>22110123</v>
      </c>
      <c r="C139" s="30">
        <v>0</v>
      </c>
      <c r="D139" s="30">
        <v>0</v>
      </c>
      <c r="E139" s="30">
        <v>0</v>
      </c>
      <c r="F139" s="9">
        <f t="shared" si="9"/>
        <v>0</v>
      </c>
      <c r="G139" s="2">
        <v>145</v>
      </c>
      <c r="H139" s="9">
        <f t="shared" si="8"/>
        <v>100</v>
      </c>
    </row>
    <row r="140" spans="2:8" x14ac:dyDescent="0.3">
      <c r="B140" s="30">
        <v>22110125</v>
      </c>
      <c r="C140" s="30">
        <v>0</v>
      </c>
      <c r="D140" s="30">
        <v>0</v>
      </c>
      <c r="E140" s="30">
        <v>0</v>
      </c>
      <c r="F140" s="9">
        <f t="shared" si="9"/>
        <v>0</v>
      </c>
      <c r="G140" s="2">
        <v>145</v>
      </c>
      <c r="H140" s="9">
        <f t="shared" si="8"/>
        <v>100</v>
      </c>
    </row>
    <row r="141" spans="2:8" x14ac:dyDescent="0.3">
      <c r="B141" s="30">
        <v>22110126</v>
      </c>
      <c r="C141" s="30">
        <v>0</v>
      </c>
      <c r="D141" s="30">
        <v>0</v>
      </c>
      <c r="E141" s="30">
        <v>0</v>
      </c>
      <c r="F141" s="9">
        <f t="shared" si="9"/>
        <v>0</v>
      </c>
      <c r="G141" s="2">
        <v>145</v>
      </c>
      <c r="H141" s="9">
        <f t="shared" si="8"/>
        <v>100</v>
      </c>
    </row>
    <row r="142" spans="2:8" x14ac:dyDescent="0.3">
      <c r="B142" s="30">
        <v>22110131</v>
      </c>
      <c r="C142" s="30">
        <v>0</v>
      </c>
      <c r="D142" s="30">
        <v>0</v>
      </c>
      <c r="E142" s="30">
        <v>0</v>
      </c>
      <c r="F142" s="9">
        <f t="shared" si="9"/>
        <v>0</v>
      </c>
      <c r="G142" s="2">
        <v>145</v>
      </c>
      <c r="H142" s="9">
        <f t="shared" si="8"/>
        <v>100</v>
      </c>
    </row>
  </sheetData>
  <sortState xmlns:xlrd2="http://schemas.microsoft.com/office/spreadsheetml/2017/richdata2" ref="B5:G94">
    <sortCondition descending="1" ref="F5:F94"/>
  </sortState>
  <mergeCells count="1">
    <mergeCell ref="B1:S2"/>
  </mergeCells>
  <phoneticPr fontId="1" type="noConversion"/>
  <pageMargins left="1" right="1" top="1" bottom="1" header="0.5" footer="0.5"/>
  <pageSetup paperSize="9"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A91C-B924-476D-901E-8BC69CD1D4A0}">
  <sheetPr>
    <pageSetUpPr fitToPage="1"/>
  </sheetPr>
  <dimension ref="B1:P142"/>
  <sheetViews>
    <sheetView showGridLines="0" topLeftCell="A114" zoomScale="85" zoomScaleNormal="85" workbookViewId="0">
      <selection sqref="A1:Q144"/>
    </sheetView>
  </sheetViews>
  <sheetFormatPr defaultRowHeight="16.5" x14ac:dyDescent="0.3"/>
  <cols>
    <col min="2" max="2" width="10.75" bestFit="1" customWidth="1"/>
  </cols>
  <sheetData>
    <row r="1" spans="2:16" ht="16.5" customHeight="1" x14ac:dyDescent="0.3">
      <c r="B1" s="31" t="s">
        <v>39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2:16" ht="18" customHeight="1" x14ac:dyDescent="0.3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4" spans="2:16" ht="17.25" thickBot="1" x14ac:dyDescent="0.35">
      <c r="B4" s="3" t="s">
        <v>11</v>
      </c>
      <c r="C4" s="18" t="s">
        <v>10</v>
      </c>
      <c r="D4" s="3" t="s">
        <v>9</v>
      </c>
      <c r="E4" s="3" t="s">
        <v>8</v>
      </c>
      <c r="N4" s="12" t="s">
        <v>7</v>
      </c>
      <c r="O4" s="11" t="s">
        <v>6</v>
      </c>
      <c r="P4" s="10" t="s">
        <v>5</v>
      </c>
    </row>
    <row r="5" spans="2:16" ht="17.45" customHeight="1" x14ac:dyDescent="0.3">
      <c r="B5" s="30">
        <v>22110028</v>
      </c>
      <c r="C5" s="30">
        <v>97.5</v>
      </c>
      <c r="D5" s="2">
        <v>1</v>
      </c>
      <c r="E5" s="9">
        <f>D5/80*100</f>
        <v>1.25</v>
      </c>
      <c r="N5" s="29">
        <v>100</v>
      </c>
      <c r="O5" s="6">
        <f t="shared" ref="O5:O45" si="0">FREQUENCY($C$5:$C$142,N5:N44)</f>
        <v>0</v>
      </c>
      <c r="P5" s="5">
        <f>O5</f>
        <v>0</v>
      </c>
    </row>
    <row r="6" spans="2:16" x14ac:dyDescent="0.3">
      <c r="B6" s="30">
        <v>22110096</v>
      </c>
      <c r="C6" s="30">
        <v>95</v>
      </c>
      <c r="D6" s="2">
        <v>2</v>
      </c>
      <c r="E6" s="9">
        <f t="shared" ref="E6:E69" si="1">D6/80*100</f>
        <v>2.5</v>
      </c>
      <c r="N6" s="8">
        <v>97.5</v>
      </c>
      <c r="O6" s="6">
        <f t="shared" si="0"/>
        <v>1</v>
      </c>
      <c r="P6" s="5">
        <f>P5+O6</f>
        <v>1</v>
      </c>
    </row>
    <row r="7" spans="2:16" x14ac:dyDescent="0.3">
      <c r="B7" s="30">
        <v>22110042</v>
      </c>
      <c r="C7" s="30">
        <v>87.5</v>
      </c>
      <c r="D7" s="2">
        <v>3</v>
      </c>
      <c r="E7" s="9">
        <f t="shared" si="1"/>
        <v>3.75</v>
      </c>
      <c r="N7" s="8">
        <v>95</v>
      </c>
      <c r="O7" s="6">
        <f t="shared" si="0"/>
        <v>1</v>
      </c>
      <c r="P7" s="5">
        <f>P6+O7</f>
        <v>2</v>
      </c>
    </row>
    <row r="8" spans="2:16" x14ac:dyDescent="0.3">
      <c r="B8" s="30">
        <v>22110066</v>
      </c>
      <c r="C8" s="30">
        <v>87.5</v>
      </c>
      <c r="D8" s="2">
        <v>3</v>
      </c>
      <c r="E8" s="9">
        <f t="shared" si="1"/>
        <v>3.75</v>
      </c>
      <c r="N8" s="7">
        <v>92.5</v>
      </c>
      <c r="O8" s="6">
        <f t="shared" si="0"/>
        <v>0</v>
      </c>
      <c r="P8" s="5">
        <f t="shared" ref="P8:P45" si="2">P7+O8</f>
        <v>2</v>
      </c>
    </row>
    <row r="9" spans="2:16" x14ac:dyDescent="0.3">
      <c r="B9" s="30">
        <v>22110080</v>
      </c>
      <c r="C9" s="30">
        <v>87.5</v>
      </c>
      <c r="D9" s="2">
        <v>3</v>
      </c>
      <c r="E9" s="9">
        <f t="shared" si="1"/>
        <v>3.75</v>
      </c>
      <c r="N9" s="8">
        <v>90</v>
      </c>
      <c r="O9" s="6">
        <f t="shared" si="0"/>
        <v>0</v>
      </c>
      <c r="P9" s="5">
        <f t="shared" si="2"/>
        <v>2</v>
      </c>
    </row>
    <row r="10" spans="2:16" x14ac:dyDescent="0.3">
      <c r="B10" s="30">
        <v>22110083</v>
      </c>
      <c r="C10" s="30">
        <v>87.5</v>
      </c>
      <c r="D10" s="2">
        <v>3</v>
      </c>
      <c r="E10" s="9">
        <f t="shared" si="1"/>
        <v>3.75</v>
      </c>
      <c r="N10" s="8">
        <v>87.5</v>
      </c>
      <c r="O10" s="6">
        <f t="shared" si="0"/>
        <v>5</v>
      </c>
      <c r="P10" s="5">
        <f t="shared" si="2"/>
        <v>7</v>
      </c>
    </row>
    <row r="11" spans="2:16" ht="17.45" customHeight="1" x14ac:dyDescent="0.3">
      <c r="B11" s="30">
        <v>22110114</v>
      </c>
      <c r="C11" s="30">
        <v>87.5</v>
      </c>
      <c r="D11" s="2">
        <v>3</v>
      </c>
      <c r="E11" s="9">
        <f t="shared" si="1"/>
        <v>3.75</v>
      </c>
      <c r="N11" s="7">
        <v>85</v>
      </c>
      <c r="O11" s="6">
        <f t="shared" si="0"/>
        <v>1</v>
      </c>
      <c r="P11" s="5">
        <f t="shared" si="2"/>
        <v>8</v>
      </c>
    </row>
    <row r="12" spans="2:16" x14ac:dyDescent="0.3">
      <c r="B12" s="30">
        <v>22110014</v>
      </c>
      <c r="C12" s="30">
        <v>85</v>
      </c>
      <c r="D12" s="2">
        <v>8</v>
      </c>
      <c r="E12" s="9">
        <f t="shared" si="1"/>
        <v>10</v>
      </c>
      <c r="N12" s="8">
        <v>82.5</v>
      </c>
      <c r="O12" s="6">
        <f t="shared" si="0"/>
        <v>3</v>
      </c>
      <c r="P12" s="5">
        <f t="shared" si="2"/>
        <v>11</v>
      </c>
    </row>
    <row r="13" spans="2:16" ht="17.45" customHeight="1" x14ac:dyDescent="0.3">
      <c r="B13" s="30">
        <v>22110010</v>
      </c>
      <c r="C13" s="30">
        <v>82.5</v>
      </c>
      <c r="D13" s="2">
        <v>9</v>
      </c>
      <c r="E13" s="9">
        <f t="shared" si="1"/>
        <v>11.25</v>
      </c>
      <c r="N13" s="8">
        <v>80</v>
      </c>
      <c r="O13" s="6">
        <f t="shared" si="0"/>
        <v>7</v>
      </c>
      <c r="P13" s="5">
        <f t="shared" si="2"/>
        <v>18</v>
      </c>
    </row>
    <row r="14" spans="2:16" ht="17.45" customHeight="1" x14ac:dyDescent="0.3">
      <c r="B14" s="30">
        <v>22110022</v>
      </c>
      <c r="C14" s="30">
        <v>82.5</v>
      </c>
      <c r="D14" s="2">
        <v>9</v>
      </c>
      <c r="E14" s="9">
        <f t="shared" si="1"/>
        <v>11.25</v>
      </c>
      <c r="N14" s="7">
        <v>77.5</v>
      </c>
      <c r="O14" s="6">
        <f t="shared" si="0"/>
        <v>6</v>
      </c>
      <c r="P14" s="5">
        <f t="shared" si="2"/>
        <v>24</v>
      </c>
    </row>
    <row r="15" spans="2:16" x14ac:dyDescent="0.3">
      <c r="B15" s="30">
        <v>22110029</v>
      </c>
      <c r="C15" s="30">
        <v>82.5</v>
      </c>
      <c r="D15" s="2">
        <v>9</v>
      </c>
      <c r="E15" s="9">
        <f t="shared" si="1"/>
        <v>11.25</v>
      </c>
      <c r="N15" s="8">
        <v>75</v>
      </c>
      <c r="O15" s="6">
        <f t="shared" si="0"/>
        <v>6</v>
      </c>
      <c r="P15" s="5">
        <f t="shared" si="2"/>
        <v>30</v>
      </c>
    </row>
    <row r="16" spans="2:16" x14ac:dyDescent="0.3">
      <c r="B16" s="30">
        <v>22110005</v>
      </c>
      <c r="C16" s="30">
        <v>80</v>
      </c>
      <c r="D16" s="2">
        <v>12</v>
      </c>
      <c r="E16" s="9">
        <f t="shared" si="1"/>
        <v>15</v>
      </c>
      <c r="N16" s="8">
        <v>72.5</v>
      </c>
      <c r="O16" s="6">
        <f t="shared" si="0"/>
        <v>3</v>
      </c>
      <c r="P16" s="5">
        <f t="shared" si="2"/>
        <v>33</v>
      </c>
    </row>
    <row r="17" spans="2:16" x14ac:dyDescent="0.3">
      <c r="B17" s="30">
        <v>22110020</v>
      </c>
      <c r="C17" s="30">
        <v>80</v>
      </c>
      <c r="D17" s="2">
        <v>12</v>
      </c>
      <c r="E17" s="9">
        <f t="shared" si="1"/>
        <v>15</v>
      </c>
      <c r="N17" s="7">
        <v>70</v>
      </c>
      <c r="O17" s="6">
        <f t="shared" si="0"/>
        <v>3</v>
      </c>
      <c r="P17" s="5">
        <f t="shared" si="2"/>
        <v>36</v>
      </c>
    </row>
    <row r="18" spans="2:16" x14ac:dyDescent="0.3">
      <c r="B18" s="30">
        <v>22110027</v>
      </c>
      <c r="C18" s="30">
        <v>80</v>
      </c>
      <c r="D18" s="2">
        <v>12</v>
      </c>
      <c r="E18" s="9">
        <f t="shared" si="1"/>
        <v>15</v>
      </c>
      <c r="N18" s="8">
        <v>67.5</v>
      </c>
      <c r="O18" s="6">
        <f t="shared" si="0"/>
        <v>2</v>
      </c>
      <c r="P18" s="5">
        <f t="shared" si="2"/>
        <v>38</v>
      </c>
    </row>
    <row r="19" spans="2:16" ht="17.45" customHeight="1" x14ac:dyDescent="0.3">
      <c r="B19" s="30">
        <v>22110051</v>
      </c>
      <c r="C19" s="30">
        <v>80</v>
      </c>
      <c r="D19" s="2">
        <v>12</v>
      </c>
      <c r="E19" s="9">
        <f t="shared" si="1"/>
        <v>15</v>
      </c>
      <c r="N19" s="8">
        <v>65</v>
      </c>
      <c r="O19" s="6">
        <f t="shared" si="0"/>
        <v>5</v>
      </c>
      <c r="P19" s="5">
        <f t="shared" si="2"/>
        <v>43</v>
      </c>
    </row>
    <row r="20" spans="2:16" ht="17.45" customHeight="1" x14ac:dyDescent="0.3">
      <c r="B20" s="30">
        <v>22110059</v>
      </c>
      <c r="C20" s="30">
        <v>80</v>
      </c>
      <c r="D20" s="2">
        <v>12</v>
      </c>
      <c r="E20" s="9">
        <f t="shared" si="1"/>
        <v>15</v>
      </c>
      <c r="N20" s="7">
        <v>62.5</v>
      </c>
      <c r="O20" s="6">
        <f t="shared" si="0"/>
        <v>5</v>
      </c>
      <c r="P20" s="5">
        <f t="shared" si="2"/>
        <v>48</v>
      </c>
    </row>
    <row r="21" spans="2:16" x14ac:dyDescent="0.3">
      <c r="B21" s="30">
        <v>22110084</v>
      </c>
      <c r="C21" s="30">
        <v>80</v>
      </c>
      <c r="D21" s="2">
        <v>12</v>
      </c>
      <c r="E21" s="9">
        <f t="shared" si="1"/>
        <v>15</v>
      </c>
      <c r="N21" s="8">
        <v>60</v>
      </c>
      <c r="O21" s="6">
        <f t="shared" si="0"/>
        <v>2</v>
      </c>
      <c r="P21" s="5">
        <f t="shared" si="2"/>
        <v>50</v>
      </c>
    </row>
    <row r="22" spans="2:16" x14ac:dyDescent="0.3">
      <c r="B22" s="30">
        <v>22110093</v>
      </c>
      <c r="C22" s="30">
        <v>80</v>
      </c>
      <c r="D22" s="2">
        <v>12</v>
      </c>
      <c r="E22" s="9">
        <f t="shared" si="1"/>
        <v>15</v>
      </c>
      <c r="N22" s="8">
        <v>57.5</v>
      </c>
      <c r="O22" s="6">
        <f t="shared" si="0"/>
        <v>8</v>
      </c>
      <c r="P22" s="5">
        <f t="shared" si="2"/>
        <v>58</v>
      </c>
    </row>
    <row r="23" spans="2:16" x14ac:dyDescent="0.3">
      <c r="B23" s="30">
        <v>22110002</v>
      </c>
      <c r="C23" s="30">
        <v>77.5</v>
      </c>
      <c r="D23" s="2">
        <v>19</v>
      </c>
      <c r="E23" s="9">
        <f t="shared" si="1"/>
        <v>23.75</v>
      </c>
      <c r="N23" s="7">
        <v>55</v>
      </c>
      <c r="O23" s="6">
        <f t="shared" si="0"/>
        <v>3</v>
      </c>
      <c r="P23" s="5">
        <f t="shared" si="2"/>
        <v>61</v>
      </c>
    </row>
    <row r="24" spans="2:16" x14ac:dyDescent="0.3">
      <c r="B24" s="30">
        <v>22110018</v>
      </c>
      <c r="C24" s="30">
        <v>77.5</v>
      </c>
      <c r="D24" s="2">
        <v>19</v>
      </c>
      <c r="E24" s="9">
        <f t="shared" si="1"/>
        <v>23.75</v>
      </c>
      <c r="N24" s="8">
        <v>52.5</v>
      </c>
      <c r="O24" s="6">
        <f t="shared" si="0"/>
        <v>1</v>
      </c>
      <c r="P24" s="5">
        <f t="shared" si="2"/>
        <v>62</v>
      </c>
    </row>
    <row r="25" spans="2:16" x14ac:dyDescent="0.3">
      <c r="B25" s="30">
        <v>22110060</v>
      </c>
      <c r="C25" s="30">
        <v>77.5</v>
      </c>
      <c r="D25" s="2">
        <v>19</v>
      </c>
      <c r="E25" s="9">
        <f t="shared" si="1"/>
        <v>23.75</v>
      </c>
      <c r="N25" s="8">
        <v>50</v>
      </c>
      <c r="O25" s="6">
        <f t="shared" si="0"/>
        <v>4</v>
      </c>
      <c r="P25" s="5">
        <f t="shared" si="2"/>
        <v>66</v>
      </c>
    </row>
    <row r="26" spans="2:16" x14ac:dyDescent="0.3">
      <c r="B26" s="30">
        <v>22110063</v>
      </c>
      <c r="C26" s="30">
        <v>77.5</v>
      </c>
      <c r="D26" s="2">
        <v>19</v>
      </c>
      <c r="E26" s="9">
        <f t="shared" si="1"/>
        <v>23.75</v>
      </c>
      <c r="N26" s="7">
        <v>47.5</v>
      </c>
      <c r="O26" s="6">
        <f t="shared" si="0"/>
        <v>4</v>
      </c>
      <c r="P26" s="5">
        <f t="shared" si="2"/>
        <v>70</v>
      </c>
    </row>
    <row r="27" spans="2:16" x14ac:dyDescent="0.3">
      <c r="B27" s="30">
        <v>22110065</v>
      </c>
      <c r="C27" s="30">
        <v>77.5</v>
      </c>
      <c r="D27" s="2">
        <v>19</v>
      </c>
      <c r="E27" s="9">
        <f t="shared" si="1"/>
        <v>23.75</v>
      </c>
      <c r="N27" s="8">
        <v>45</v>
      </c>
      <c r="O27" s="6">
        <f t="shared" si="0"/>
        <v>1</v>
      </c>
      <c r="P27" s="5">
        <f t="shared" si="2"/>
        <v>71</v>
      </c>
    </row>
    <row r="28" spans="2:16" x14ac:dyDescent="0.3">
      <c r="B28" s="30">
        <v>22110109</v>
      </c>
      <c r="C28" s="30">
        <v>77.5</v>
      </c>
      <c r="D28" s="2">
        <v>19</v>
      </c>
      <c r="E28" s="9">
        <f t="shared" si="1"/>
        <v>23.75</v>
      </c>
      <c r="N28" s="8">
        <v>42.5</v>
      </c>
      <c r="O28" s="6">
        <f t="shared" si="0"/>
        <v>3</v>
      </c>
      <c r="P28" s="5">
        <f t="shared" si="2"/>
        <v>74</v>
      </c>
    </row>
    <row r="29" spans="2:16" ht="17.45" customHeight="1" x14ac:dyDescent="0.3">
      <c r="B29" s="30">
        <v>22110025</v>
      </c>
      <c r="C29" s="30">
        <v>75</v>
      </c>
      <c r="D29" s="2">
        <v>25</v>
      </c>
      <c r="E29" s="9">
        <f t="shared" si="1"/>
        <v>31.25</v>
      </c>
      <c r="N29" s="7">
        <v>40</v>
      </c>
      <c r="O29" s="6">
        <f t="shared" si="0"/>
        <v>1</v>
      </c>
      <c r="P29" s="5">
        <f t="shared" si="2"/>
        <v>75</v>
      </c>
    </row>
    <row r="30" spans="2:16" x14ac:dyDescent="0.3">
      <c r="B30" s="30">
        <v>22110026</v>
      </c>
      <c r="C30" s="30">
        <v>75</v>
      </c>
      <c r="D30" s="2">
        <v>25</v>
      </c>
      <c r="E30" s="9">
        <f t="shared" si="1"/>
        <v>31.25</v>
      </c>
      <c r="N30" s="8">
        <v>37.5</v>
      </c>
      <c r="O30" s="6">
        <f t="shared" si="0"/>
        <v>0</v>
      </c>
      <c r="P30" s="5">
        <f t="shared" si="2"/>
        <v>75</v>
      </c>
    </row>
    <row r="31" spans="2:16" x14ac:dyDescent="0.3">
      <c r="B31" s="30">
        <v>22110032</v>
      </c>
      <c r="C31" s="30">
        <v>75</v>
      </c>
      <c r="D31" s="2">
        <v>25</v>
      </c>
      <c r="E31" s="9">
        <f t="shared" si="1"/>
        <v>31.25</v>
      </c>
      <c r="N31" s="8">
        <v>35</v>
      </c>
      <c r="O31" s="6">
        <f t="shared" si="0"/>
        <v>3</v>
      </c>
      <c r="P31" s="5">
        <f t="shared" si="2"/>
        <v>78</v>
      </c>
    </row>
    <row r="32" spans="2:16" ht="17.45" customHeight="1" x14ac:dyDescent="0.3">
      <c r="B32" s="30">
        <v>22110034</v>
      </c>
      <c r="C32" s="30">
        <v>75</v>
      </c>
      <c r="D32" s="2">
        <v>25</v>
      </c>
      <c r="E32" s="9">
        <f t="shared" si="1"/>
        <v>31.25</v>
      </c>
      <c r="N32" s="7">
        <v>32.5</v>
      </c>
      <c r="O32" s="6">
        <f t="shared" si="0"/>
        <v>0</v>
      </c>
      <c r="P32" s="5">
        <f t="shared" si="2"/>
        <v>78</v>
      </c>
    </row>
    <row r="33" spans="2:16" ht="17.45" customHeight="1" x14ac:dyDescent="0.3">
      <c r="B33" s="30">
        <v>22110037</v>
      </c>
      <c r="C33" s="30">
        <v>75</v>
      </c>
      <c r="D33" s="2">
        <v>25</v>
      </c>
      <c r="E33" s="9">
        <f t="shared" si="1"/>
        <v>31.25</v>
      </c>
      <c r="N33" s="8">
        <v>30</v>
      </c>
      <c r="O33" s="6">
        <f t="shared" si="0"/>
        <v>0</v>
      </c>
      <c r="P33" s="5">
        <f t="shared" si="2"/>
        <v>78</v>
      </c>
    </row>
    <row r="34" spans="2:16" x14ac:dyDescent="0.3">
      <c r="B34" s="30">
        <v>22110053</v>
      </c>
      <c r="C34" s="30">
        <v>75</v>
      </c>
      <c r="D34" s="2">
        <v>25</v>
      </c>
      <c r="E34" s="9">
        <f t="shared" si="1"/>
        <v>31.25</v>
      </c>
      <c r="N34" s="8">
        <v>27.5</v>
      </c>
      <c r="O34" s="6">
        <f t="shared" si="0"/>
        <v>0</v>
      </c>
      <c r="P34" s="5">
        <f t="shared" si="2"/>
        <v>78</v>
      </c>
    </row>
    <row r="35" spans="2:16" ht="17.45" customHeight="1" x14ac:dyDescent="0.3">
      <c r="B35" s="30">
        <v>22110054</v>
      </c>
      <c r="C35" s="30">
        <v>72.5</v>
      </c>
      <c r="D35" s="2">
        <v>31</v>
      </c>
      <c r="E35" s="9">
        <f t="shared" si="1"/>
        <v>38.75</v>
      </c>
      <c r="N35" s="7">
        <v>25</v>
      </c>
      <c r="O35" s="6">
        <f t="shared" si="0"/>
        <v>2</v>
      </c>
      <c r="P35" s="5">
        <f t="shared" si="2"/>
        <v>80</v>
      </c>
    </row>
    <row r="36" spans="2:16" x14ac:dyDescent="0.3">
      <c r="B36" s="30">
        <v>22110082</v>
      </c>
      <c r="C36" s="30">
        <v>72.5</v>
      </c>
      <c r="D36" s="2">
        <v>31</v>
      </c>
      <c r="E36" s="9">
        <f t="shared" si="1"/>
        <v>38.75</v>
      </c>
      <c r="N36" s="8">
        <v>22.5</v>
      </c>
      <c r="O36" s="6">
        <f t="shared" si="0"/>
        <v>0</v>
      </c>
      <c r="P36" s="5">
        <f t="shared" si="2"/>
        <v>80</v>
      </c>
    </row>
    <row r="37" spans="2:16" x14ac:dyDescent="0.3">
      <c r="B37" s="30">
        <v>22110107</v>
      </c>
      <c r="C37" s="30">
        <v>72.5</v>
      </c>
      <c r="D37" s="2">
        <v>31</v>
      </c>
      <c r="E37" s="9">
        <f t="shared" si="1"/>
        <v>38.75</v>
      </c>
      <c r="N37" s="8">
        <v>20</v>
      </c>
      <c r="O37" s="6">
        <f t="shared" si="0"/>
        <v>0</v>
      </c>
      <c r="P37" s="5">
        <f t="shared" si="2"/>
        <v>80</v>
      </c>
    </row>
    <row r="38" spans="2:16" ht="17.45" customHeight="1" x14ac:dyDescent="0.3">
      <c r="B38" s="30">
        <v>22110004</v>
      </c>
      <c r="C38" s="30">
        <v>70</v>
      </c>
      <c r="D38" s="2">
        <v>34</v>
      </c>
      <c r="E38" s="9">
        <f t="shared" si="1"/>
        <v>42.5</v>
      </c>
      <c r="N38" s="7">
        <v>17.5</v>
      </c>
      <c r="O38" s="6">
        <f t="shared" si="0"/>
        <v>0</v>
      </c>
      <c r="P38" s="5">
        <f t="shared" si="2"/>
        <v>80</v>
      </c>
    </row>
    <row r="39" spans="2:16" ht="17.45" customHeight="1" x14ac:dyDescent="0.3">
      <c r="B39" s="30">
        <v>22110052</v>
      </c>
      <c r="C39" s="30">
        <v>70</v>
      </c>
      <c r="D39" s="2">
        <v>34</v>
      </c>
      <c r="E39" s="9">
        <f t="shared" si="1"/>
        <v>42.5</v>
      </c>
      <c r="N39" s="8">
        <v>15</v>
      </c>
      <c r="O39" s="6">
        <f t="shared" si="0"/>
        <v>0</v>
      </c>
      <c r="P39" s="5">
        <f t="shared" si="2"/>
        <v>80</v>
      </c>
    </row>
    <row r="40" spans="2:16" x14ac:dyDescent="0.3">
      <c r="B40" s="30">
        <v>22110077</v>
      </c>
      <c r="C40" s="30">
        <v>70</v>
      </c>
      <c r="D40" s="2">
        <v>34</v>
      </c>
      <c r="E40" s="9">
        <f t="shared" si="1"/>
        <v>42.5</v>
      </c>
      <c r="N40" s="8">
        <v>12.5</v>
      </c>
      <c r="O40" s="6">
        <f t="shared" si="0"/>
        <v>0</v>
      </c>
      <c r="P40" s="5">
        <f t="shared" si="2"/>
        <v>80</v>
      </c>
    </row>
    <row r="41" spans="2:16" ht="17.45" customHeight="1" x14ac:dyDescent="0.3">
      <c r="B41" s="30">
        <v>22110073</v>
      </c>
      <c r="C41" s="30">
        <v>67.5</v>
      </c>
      <c r="D41" s="2">
        <v>37</v>
      </c>
      <c r="E41" s="9">
        <f t="shared" si="1"/>
        <v>46.25</v>
      </c>
      <c r="N41" s="7">
        <v>10</v>
      </c>
      <c r="O41" s="6">
        <f t="shared" si="0"/>
        <v>0</v>
      </c>
      <c r="P41" s="5">
        <f t="shared" si="2"/>
        <v>80</v>
      </c>
    </row>
    <row r="42" spans="2:16" x14ac:dyDescent="0.3">
      <c r="B42" s="30">
        <v>22110091</v>
      </c>
      <c r="C42" s="30">
        <v>67.5</v>
      </c>
      <c r="D42" s="2">
        <v>67</v>
      </c>
      <c r="E42" s="9">
        <f t="shared" si="1"/>
        <v>83.75</v>
      </c>
      <c r="N42" s="8">
        <v>7.5</v>
      </c>
      <c r="O42" s="6">
        <f t="shared" si="0"/>
        <v>0</v>
      </c>
      <c r="P42" s="5">
        <f t="shared" si="2"/>
        <v>80</v>
      </c>
    </row>
    <row r="43" spans="2:16" x14ac:dyDescent="0.3">
      <c r="B43" s="30">
        <v>22110035</v>
      </c>
      <c r="C43" s="30">
        <v>65</v>
      </c>
      <c r="D43" s="2">
        <v>39</v>
      </c>
      <c r="E43" s="9">
        <f t="shared" si="1"/>
        <v>48.75</v>
      </c>
      <c r="N43" s="8">
        <v>5</v>
      </c>
      <c r="O43" s="6">
        <f t="shared" si="0"/>
        <v>0</v>
      </c>
      <c r="P43" s="5">
        <f t="shared" si="2"/>
        <v>80</v>
      </c>
    </row>
    <row r="44" spans="2:16" ht="17.45" customHeight="1" x14ac:dyDescent="0.3">
      <c r="B44" s="30">
        <v>22110088</v>
      </c>
      <c r="C44" s="30">
        <v>65</v>
      </c>
      <c r="D44" s="2">
        <v>39</v>
      </c>
      <c r="E44" s="9">
        <f t="shared" si="1"/>
        <v>48.75</v>
      </c>
      <c r="N44" s="7">
        <v>2.5</v>
      </c>
      <c r="O44" s="6">
        <f t="shared" si="0"/>
        <v>0</v>
      </c>
      <c r="P44" s="5">
        <f t="shared" si="2"/>
        <v>80</v>
      </c>
    </row>
    <row r="45" spans="2:16" x14ac:dyDescent="0.3">
      <c r="B45" s="30">
        <v>22110090</v>
      </c>
      <c r="C45" s="30">
        <v>65</v>
      </c>
      <c r="D45" s="2">
        <v>39</v>
      </c>
      <c r="E45" s="9">
        <f t="shared" si="1"/>
        <v>48.75</v>
      </c>
      <c r="N45" s="8">
        <v>0</v>
      </c>
      <c r="O45" s="6">
        <f t="shared" si="0"/>
        <v>58</v>
      </c>
      <c r="P45" s="5">
        <f t="shared" si="2"/>
        <v>138</v>
      </c>
    </row>
    <row r="46" spans="2:16" ht="17.45" customHeight="1" x14ac:dyDescent="0.3">
      <c r="B46" s="30">
        <v>22110094</v>
      </c>
      <c r="C46" s="30">
        <v>65</v>
      </c>
      <c r="D46" s="2">
        <v>39</v>
      </c>
      <c r="E46" s="9">
        <f t="shared" si="1"/>
        <v>48.75</v>
      </c>
    </row>
    <row r="47" spans="2:16" x14ac:dyDescent="0.3">
      <c r="B47" s="30">
        <v>22110112</v>
      </c>
      <c r="C47" s="30">
        <v>65</v>
      </c>
      <c r="D47" s="2">
        <v>39</v>
      </c>
      <c r="E47" s="9">
        <f t="shared" si="1"/>
        <v>48.75</v>
      </c>
      <c r="N47" s="3" t="s">
        <v>4</v>
      </c>
      <c r="O47" s="16">
        <v>136</v>
      </c>
      <c r="P47" s="1" t="s">
        <v>3</v>
      </c>
    </row>
    <row r="48" spans="2:16" x14ac:dyDescent="0.3">
      <c r="B48" s="30">
        <v>22110015</v>
      </c>
      <c r="C48" s="30">
        <v>62.5</v>
      </c>
      <c r="D48" s="2">
        <v>44</v>
      </c>
      <c r="E48" s="9">
        <f t="shared" si="1"/>
        <v>55.000000000000007</v>
      </c>
      <c r="N48" s="3" t="s">
        <v>2</v>
      </c>
      <c r="O48" s="19">
        <v>64.8</v>
      </c>
      <c r="P48" s="1" t="s">
        <v>0</v>
      </c>
    </row>
    <row r="49" spans="2:16" ht="17.45" customHeight="1" x14ac:dyDescent="0.3">
      <c r="B49" s="30">
        <v>22110074</v>
      </c>
      <c r="C49" s="30">
        <v>62.5</v>
      </c>
      <c r="D49" s="2">
        <v>44</v>
      </c>
      <c r="E49" s="9">
        <f t="shared" si="1"/>
        <v>55.000000000000007</v>
      </c>
      <c r="N49" s="3" t="s">
        <v>1</v>
      </c>
      <c r="O49" s="2">
        <v>100</v>
      </c>
      <c r="P49" s="1" t="s">
        <v>0</v>
      </c>
    </row>
    <row r="50" spans="2:16" ht="17.45" customHeight="1" x14ac:dyDescent="0.3">
      <c r="B50" s="30">
        <v>22110105</v>
      </c>
      <c r="C50" s="30">
        <v>62.5</v>
      </c>
      <c r="D50" s="2">
        <v>44</v>
      </c>
      <c r="E50" s="9">
        <f t="shared" si="1"/>
        <v>55.000000000000007</v>
      </c>
    </row>
    <row r="51" spans="2:16" x14ac:dyDescent="0.3">
      <c r="B51" s="30">
        <v>22110115</v>
      </c>
      <c r="C51" s="30">
        <v>62.5</v>
      </c>
      <c r="D51" s="2">
        <v>44</v>
      </c>
      <c r="E51" s="9">
        <f t="shared" si="1"/>
        <v>55.000000000000007</v>
      </c>
    </row>
    <row r="52" spans="2:16" x14ac:dyDescent="0.3">
      <c r="B52" s="30">
        <v>22110136</v>
      </c>
      <c r="C52" s="30">
        <v>62.5</v>
      </c>
      <c r="D52" s="2">
        <v>44</v>
      </c>
      <c r="E52" s="9">
        <f t="shared" si="1"/>
        <v>55.000000000000007</v>
      </c>
    </row>
    <row r="53" spans="2:16" ht="17.45" customHeight="1" x14ac:dyDescent="0.3">
      <c r="B53" s="30">
        <v>22110031</v>
      </c>
      <c r="C53" s="30">
        <v>60</v>
      </c>
      <c r="D53" s="2">
        <v>49</v>
      </c>
      <c r="E53" s="9">
        <f t="shared" si="1"/>
        <v>61.250000000000007</v>
      </c>
    </row>
    <row r="54" spans="2:16" ht="17.45" customHeight="1" x14ac:dyDescent="0.3">
      <c r="B54" s="30">
        <v>22110046</v>
      </c>
      <c r="C54" s="30">
        <v>60</v>
      </c>
      <c r="D54" s="2">
        <v>49</v>
      </c>
      <c r="E54" s="9">
        <f t="shared" si="1"/>
        <v>61.250000000000007</v>
      </c>
    </row>
    <row r="55" spans="2:16" x14ac:dyDescent="0.3">
      <c r="B55" s="30">
        <v>22110017</v>
      </c>
      <c r="C55" s="30">
        <v>57.5</v>
      </c>
      <c r="D55" s="2">
        <v>51</v>
      </c>
      <c r="E55" s="9">
        <f t="shared" si="1"/>
        <v>63.749999999999993</v>
      </c>
    </row>
    <row r="56" spans="2:16" x14ac:dyDescent="0.3">
      <c r="B56" s="30">
        <v>22110019</v>
      </c>
      <c r="C56" s="30">
        <v>57.5</v>
      </c>
      <c r="D56" s="2">
        <v>51</v>
      </c>
      <c r="E56" s="9">
        <f t="shared" si="1"/>
        <v>63.749999999999993</v>
      </c>
    </row>
    <row r="57" spans="2:16" ht="17.45" customHeight="1" x14ac:dyDescent="0.3">
      <c r="B57" s="30">
        <v>22110036</v>
      </c>
      <c r="C57" s="30">
        <v>57.5</v>
      </c>
      <c r="D57" s="2">
        <v>51</v>
      </c>
      <c r="E57" s="9">
        <f t="shared" si="1"/>
        <v>63.749999999999993</v>
      </c>
    </row>
    <row r="58" spans="2:16" ht="17.45" customHeight="1" x14ac:dyDescent="0.3">
      <c r="B58" s="30">
        <v>22110058</v>
      </c>
      <c r="C58" s="30">
        <v>57.5</v>
      </c>
      <c r="D58" s="2">
        <v>51</v>
      </c>
      <c r="E58" s="9">
        <f t="shared" si="1"/>
        <v>63.749999999999993</v>
      </c>
    </row>
    <row r="59" spans="2:16" ht="17.45" customHeight="1" x14ac:dyDescent="0.3">
      <c r="B59" s="30">
        <v>22110078</v>
      </c>
      <c r="C59" s="30">
        <v>57.5</v>
      </c>
      <c r="D59" s="2">
        <v>51</v>
      </c>
      <c r="E59" s="9">
        <f t="shared" si="1"/>
        <v>63.749999999999993</v>
      </c>
    </row>
    <row r="60" spans="2:16" x14ac:dyDescent="0.3">
      <c r="B60" s="30">
        <v>22110101</v>
      </c>
      <c r="C60" s="30">
        <v>57.5</v>
      </c>
      <c r="D60" s="2">
        <v>51</v>
      </c>
      <c r="E60" s="9">
        <f t="shared" si="1"/>
        <v>63.749999999999993</v>
      </c>
    </row>
    <row r="61" spans="2:16" ht="17.45" customHeight="1" x14ac:dyDescent="0.3">
      <c r="B61" s="30">
        <v>22110124</v>
      </c>
      <c r="C61" s="30">
        <v>57.5</v>
      </c>
      <c r="D61" s="2">
        <v>51</v>
      </c>
      <c r="E61" s="9">
        <f t="shared" si="1"/>
        <v>63.749999999999993</v>
      </c>
    </row>
    <row r="62" spans="2:16" ht="17.45" customHeight="1" x14ac:dyDescent="0.3">
      <c r="B62" s="30">
        <v>22110130</v>
      </c>
      <c r="C62" s="30">
        <v>57.5</v>
      </c>
      <c r="D62" s="2">
        <v>51</v>
      </c>
      <c r="E62" s="9">
        <f t="shared" si="1"/>
        <v>63.749999999999993</v>
      </c>
    </row>
    <row r="63" spans="2:16" x14ac:dyDescent="0.3">
      <c r="B63" s="30">
        <v>22110021</v>
      </c>
      <c r="C63" s="30">
        <v>55</v>
      </c>
      <c r="D63" s="2">
        <v>59</v>
      </c>
      <c r="E63" s="9">
        <f t="shared" si="1"/>
        <v>73.75</v>
      </c>
    </row>
    <row r="64" spans="2:16" ht="17.45" customHeight="1" x14ac:dyDescent="0.3">
      <c r="B64" s="30">
        <v>22110103</v>
      </c>
      <c r="C64" s="30">
        <v>55</v>
      </c>
      <c r="D64" s="2">
        <v>59</v>
      </c>
      <c r="E64" s="9">
        <f t="shared" si="1"/>
        <v>73.75</v>
      </c>
    </row>
    <row r="65" spans="2:5" x14ac:dyDescent="0.3">
      <c r="B65" s="30">
        <v>22110127</v>
      </c>
      <c r="C65" s="30">
        <v>55</v>
      </c>
      <c r="D65" s="2">
        <v>59</v>
      </c>
      <c r="E65" s="9">
        <f t="shared" si="1"/>
        <v>73.75</v>
      </c>
    </row>
    <row r="66" spans="2:5" ht="17.45" customHeight="1" x14ac:dyDescent="0.3">
      <c r="B66" s="30">
        <v>22110116</v>
      </c>
      <c r="C66" s="30">
        <v>52.5</v>
      </c>
      <c r="D66" s="2">
        <v>62</v>
      </c>
      <c r="E66" s="9">
        <f t="shared" si="1"/>
        <v>77.5</v>
      </c>
    </row>
    <row r="67" spans="2:5" x14ac:dyDescent="0.3">
      <c r="B67" s="30">
        <v>22110038</v>
      </c>
      <c r="C67" s="30">
        <v>50</v>
      </c>
      <c r="D67" s="2">
        <v>63</v>
      </c>
      <c r="E67" s="9">
        <f t="shared" si="1"/>
        <v>78.75</v>
      </c>
    </row>
    <row r="68" spans="2:5" x14ac:dyDescent="0.3">
      <c r="B68" s="30">
        <v>22110072</v>
      </c>
      <c r="C68" s="30">
        <v>50</v>
      </c>
      <c r="D68" s="2">
        <v>63</v>
      </c>
      <c r="E68" s="9">
        <f t="shared" si="1"/>
        <v>78.75</v>
      </c>
    </row>
    <row r="69" spans="2:5" ht="17.45" customHeight="1" x14ac:dyDescent="0.3">
      <c r="B69" s="30">
        <v>22110086</v>
      </c>
      <c r="C69" s="30">
        <v>50</v>
      </c>
      <c r="D69" s="2">
        <v>63</v>
      </c>
      <c r="E69" s="9">
        <f t="shared" si="1"/>
        <v>78.75</v>
      </c>
    </row>
    <row r="70" spans="2:5" x14ac:dyDescent="0.3">
      <c r="B70" s="30">
        <v>22110129</v>
      </c>
      <c r="C70" s="30">
        <v>50</v>
      </c>
      <c r="D70" s="2">
        <v>63</v>
      </c>
      <c r="E70" s="9">
        <f t="shared" ref="E70:E84" si="3">D70/80*100</f>
        <v>78.75</v>
      </c>
    </row>
    <row r="71" spans="2:5" x14ac:dyDescent="0.3">
      <c r="B71" s="30">
        <v>22110007</v>
      </c>
      <c r="C71" s="30">
        <v>47.5</v>
      </c>
      <c r="D71" s="2">
        <v>67</v>
      </c>
      <c r="E71" s="9">
        <f t="shared" si="3"/>
        <v>83.75</v>
      </c>
    </row>
    <row r="72" spans="2:5" x14ac:dyDescent="0.3">
      <c r="B72" s="30">
        <v>22110076</v>
      </c>
      <c r="C72" s="30">
        <v>47.5</v>
      </c>
      <c r="D72" s="2">
        <v>67</v>
      </c>
      <c r="E72" s="9">
        <f t="shared" si="3"/>
        <v>83.75</v>
      </c>
    </row>
    <row r="73" spans="2:5" x14ac:dyDescent="0.3">
      <c r="B73" s="30">
        <v>22110117</v>
      </c>
      <c r="C73" s="30">
        <v>47.5</v>
      </c>
      <c r="D73" s="2">
        <v>67</v>
      </c>
      <c r="E73" s="9">
        <f t="shared" si="3"/>
        <v>83.75</v>
      </c>
    </row>
    <row r="74" spans="2:5" x14ac:dyDescent="0.3">
      <c r="B74" s="30">
        <v>22110133</v>
      </c>
      <c r="C74" s="30">
        <v>47.5</v>
      </c>
      <c r="D74" s="2">
        <v>67</v>
      </c>
      <c r="E74" s="9">
        <f t="shared" si="3"/>
        <v>83.75</v>
      </c>
    </row>
    <row r="75" spans="2:5" x14ac:dyDescent="0.3">
      <c r="B75" s="30">
        <v>22110041</v>
      </c>
      <c r="C75" s="30">
        <v>45</v>
      </c>
      <c r="D75" s="2">
        <v>71</v>
      </c>
      <c r="E75" s="9">
        <f t="shared" si="3"/>
        <v>88.75</v>
      </c>
    </row>
    <row r="76" spans="2:5" x14ac:dyDescent="0.3">
      <c r="B76" s="30">
        <v>22110106</v>
      </c>
      <c r="C76" s="30">
        <v>42.5</v>
      </c>
      <c r="D76" s="2">
        <v>72</v>
      </c>
      <c r="E76" s="9">
        <f t="shared" si="3"/>
        <v>90</v>
      </c>
    </row>
    <row r="77" spans="2:5" x14ac:dyDescent="0.3">
      <c r="B77" s="30">
        <v>22110135</v>
      </c>
      <c r="C77" s="30">
        <v>42.5</v>
      </c>
      <c r="D77" s="2">
        <v>72</v>
      </c>
      <c r="E77" s="9">
        <f t="shared" si="3"/>
        <v>90</v>
      </c>
    </row>
    <row r="78" spans="2:5" x14ac:dyDescent="0.3">
      <c r="B78" s="30">
        <v>22110138</v>
      </c>
      <c r="C78" s="30">
        <v>42.5</v>
      </c>
      <c r="D78" s="2">
        <v>72</v>
      </c>
      <c r="E78" s="9">
        <f t="shared" si="3"/>
        <v>90</v>
      </c>
    </row>
    <row r="79" spans="2:5" x14ac:dyDescent="0.3">
      <c r="B79" s="30">
        <v>22110132</v>
      </c>
      <c r="C79" s="30">
        <v>40</v>
      </c>
      <c r="D79" s="2">
        <v>75</v>
      </c>
      <c r="E79" s="9">
        <f t="shared" si="3"/>
        <v>93.75</v>
      </c>
    </row>
    <row r="80" spans="2:5" x14ac:dyDescent="0.3">
      <c r="B80" s="30">
        <v>22110085</v>
      </c>
      <c r="C80" s="30">
        <v>35</v>
      </c>
      <c r="D80" s="2">
        <v>76</v>
      </c>
      <c r="E80" s="9">
        <f t="shared" si="3"/>
        <v>95</v>
      </c>
    </row>
    <row r="81" spans="2:5" x14ac:dyDescent="0.3">
      <c r="B81" s="30">
        <v>22110110</v>
      </c>
      <c r="C81" s="30">
        <v>35</v>
      </c>
      <c r="D81" s="2">
        <v>76</v>
      </c>
      <c r="E81" s="9">
        <f t="shared" si="3"/>
        <v>95</v>
      </c>
    </row>
    <row r="82" spans="2:5" x14ac:dyDescent="0.3">
      <c r="B82" s="30">
        <v>22110111</v>
      </c>
      <c r="C82" s="30">
        <v>35</v>
      </c>
      <c r="D82" s="2">
        <v>76</v>
      </c>
      <c r="E82" s="9">
        <f t="shared" si="3"/>
        <v>95</v>
      </c>
    </row>
    <row r="83" spans="2:5" x14ac:dyDescent="0.3">
      <c r="B83" s="30">
        <v>22110003</v>
      </c>
      <c r="C83" s="30">
        <v>25</v>
      </c>
      <c r="D83" s="2">
        <v>79</v>
      </c>
      <c r="E83" s="9">
        <f t="shared" si="3"/>
        <v>98.75</v>
      </c>
    </row>
    <row r="84" spans="2:5" x14ac:dyDescent="0.3">
      <c r="B84" s="30">
        <v>22110095</v>
      </c>
      <c r="C84" s="30">
        <v>25</v>
      </c>
      <c r="D84" s="2">
        <v>79</v>
      </c>
      <c r="E84" s="9">
        <f t="shared" si="3"/>
        <v>98.75</v>
      </c>
    </row>
    <row r="85" spans="2:5" x14ac:dyDescent="0.3">
      <c r="B85" s="30">
        <v>22110001</v>
      </c>
      <c r="C85" s="30">
        <v>0</v>
      </c>
      <c r="D85" s="2">
        <v>138</v>
      </c>
      <c r="E85" s="9">
        <f>D85/138*100</f>
        <v>100</v>
      </c>
    </row>
    <row r="86" spans="2:5" x14ac:dyDescent="0.3">
      <c r="B86" s="30">
        <v>22110006</v>
      </c>
      <c r="C86" s="30">
        <v>0</v>
      </c>
      <c r="D86" s="2">
        <v>138</v>
      </c>
      <c r="E86" s="9">
        <f t="shared" ref="E86:E142" si="4">D86/138*100</f>
        <v>100</v>
      </c>
    </row>
    <row r="87" spans="2:5" x14ac:dyDescent="0.3">
      <c r="B87" s="30">
        <v>22110008</v>
      </c>
      <c r="C87" s="30">
        <v>0</v>
      </c>
      <c r="D87" s="2">
        <v>138</v>
      </c>
      <c r="E87" s="9">
        <f t="shared" si="4"/>
        <v>100</v>
      </c>
    </row>
    <row r="88" spans="2:5" x14ac:dyDescent="0.3">
      <c r="B88" s="30">
        <v>22110009</v>
      </c>
      <c r="C88" s="30">
        <v>0</v>
      </c>
      <c r="D88" s="2">
        <v>138</v>
      </c>
      <c r="E88" s="9">
        <f t="shared" si="4"/>
        <v>100</v>
      </c>
    </row>
    <row r="89" spans="2:5" x14ac:dyDescent="0.3">
      <c r="B89" s="30">
        <v>22110011</v>
      </c>
      <c r="C89" s="30">
        <v>0</v>
      </c>
      <c r="D89" s="2">
        <v>138</v>
      </c>
      <c r="E89" s="9">
        <f t="shared" si="4"/>
        <v>100</v>
      </c>
    </row>
    <row r="90" spans="2:5" x14ac:dyDescent="0.3">
      <c r="B90" s="30">
        <v>22110012</v>
      </c>
      <c r="C90" s="30">
        <v>0</v>
      </c>
      <c r="D90" s="2">
        <v>138</v>
      </c>
      <c r="E90" s="9">
        <f t="shared" si="4"/>
        <v>100</v>
      </c>
    </row>
    <row r="91" spans="2:5" x14ac:dyDescent="0.3">
      <c r="B91" s="30">
        <v>22110013</v>
      </c>
      <c r="C91" s="30">
        <v>0</v>
      </c>
      <c r="D91" s="2">
        <v>138</v>
      </c>
      <c r="E91" s="9">
        <f t="shared" si="4"/>
        <v>100</v>
      </c>
    </row>
    <row r="92" spans="2:5" x14ac:dyDescent="0.3">
      <c r="B92" s="30">
        <v>22110016</v>
      </c>
      <c r="C92" s="30">
        <v>0</v>
      </c>
      <c r="D92" s="2">
        <v>138</v>
      </c>
      <c r="E92" s="9">
        <f t="shared" si="4"/>
        <v>100</v>
      </c>
    </row>
    <row r="93" spans="2:5" x14ac:dyDescent="0.3">
      <c r="B93" s="30">
        <v>22110023</v>
      </c>
      <c r="C93" s="30">
        <v>0</v>
      </c>
      <c r="D93" s="2">
        <v>138</v>
      </c>
      <c r="E93" s="9">
        <f t="shared" si="4"/>
        <v>100</v>
      </c>
    </row>
    <row r="94" spans="2:5" x14ac:dyDescent="0.3">
      <c r="B94" s="30">
        <v>22110024</v>
      </c>
      <c r="C94" s="30">
        <v>0</v>
      </c>
      <c r="D94" s="2">
        <v>138</v>
      </c>
      <c r="E94" s="9">
        <f t="shared" si="4"/>
        <v>100</v>
      </c>
    </row>
    <row r="95" spans="2:5" x14ac:dyDescent="0.3">
      <c r="B95" s="30">
        <v>22110030</v>
      </c>
      <c r="C95" s="30">
        <v>0</v>
      </c>
      <c r="D95" s="2">
        <v>138</v>
      </c>
      <c r="E95" s="9">
        <f t="shared" si="4"/>
        <v>100</v>
      </c>
    </row>
    <row r="96" spans="2:5" x14ac:dyDescent="0.3">
      <c r="B96" s="30">
        <v>22110033</v>
      </c>
      <c r="C96" s="30">
        <v>0</v>
      </c>
      <c r="D96" s="2">
        <v>138</v>
      </c>
      <c r="E96" s="9">
        <f t="shared" si="4"/>
        <v>100</v>
      </c>
    </row>
    <row r="97" spans="2:5" x14ac:dyDescent="0.3">
      <c r="B97" s="30">
        <v>22110039</v>
      </c>
      <c r="C97" s="30">
        <v>0</v>
      </c>
      <c r="D97" s="2">
        <v>138</v>
      </c>
      <c r="E97" s="9">
        <f t="shared" si="4"/>
        <v>100</v>
      </c>
    </row>
    <row r="98" spans="2:5" x14ac:dyDescent="0.3">
      <c r="B98" s="30">
        <v>22110040</v>
      </c>
      <c r="C98" s="30">
        <v>0</v>
      </c>
      <c r="D98" s="2">
        <v>138</v>
      </c>
      <c r="E98" s="9">
        <f t="shared" si="4"/>
        <v>100</v>
      </c>
    </row>
    <row r="99" spans="2:5" x14ac:dyDescent="0.3">
      <c r="B99" s="30">
        <v>22110043</v>
      </c>
      <c r="C99" s="30">
        <v>0</v>
      </c>
      <c r="D99" s="2">
        <v>138</v>
      </c>
      <c r="E99" s="9">
        <f t="shared" si="4"/>
        <v>100</v>
      </c>
    </row>
    <row r="100" spans="2:5" x14ac:dyDescent="0.3">
      <c r="B100" s="30">
        <v>22110044</v>
      </c>
      <c r="C100" s="30">
        <v>0</v>
      </c>
      <c r="D100" s="2">
        <v>138</v>
      </c>
      <c r="E100" s="9">
        <f t="shared" si="4"/>
        <v>100</v>
      </c>
    </row>
    <row r="101" spans="2:5" x14ac:dyDescent="0.3">
      <c r="B101" s="30">
        <v>22110045</v>
      </c>
      <c r="C101" s="30">
        <v>0</v>
      </c>
      <c r="D101" s="2">
        <v>138</v>
      </c>
      <c r="E101" s="9">
        <f t="shared" si="4"/>
        <v>100</v>
      </c>
    </row>
    <row r="102" spans="2:5" x14ac:dyDescent="0.3">
      <c r="B102" s="30">
        <v>22110047</v>
      </c>
      <c r="C102" s="30">
        <v>0</v>
      </c>
      <c r="D102" s="2">
        <v>138</v>
      </c>
      <c r="E102" s="9">
        <f t="shared" si="4"/>
        <v>100</v>
      </c>
    </row>
    <row r="103" spans="2:5" x14ac:dyDescent="0.3">
      <c r="B103" s="30">
        <v>22110048</v>
      </c>
      <c r="C103" s="30">
        <v>0</v>
      </c>
      <c r="D103" s="2">
        <v>138</v>
      </c>
      <c r="E103" s="9">
        <f t="shared" si="4"/>
        <v>100</v>
      </c>
    </row>
    <row r="104" spans="2:5" x14ac:dyDescent="0.3">
      <c r="B104" s="30">
        <v>22110049</v>
      </c>
      <c r="C104" s="30">
        <v>0</v>
      </c>
      <c r="D104" s="2">
        <v>138</v>
      </c>
      <c r="E104" s="9">
        <f t="shared" si="4"/>
        <v>100</v>
      </c>
    </row>
    <row r="105" spans="2:5" x14ac:dyDescent="0.3">
      <c r="B105" s="30">
        <v>22110050</v>
      </c>
      <c r="C105" s="30">
        <v>0</v>
      </c>
      <c r="D105" s="2">
        <v>138</v>
      </c>
      <c r="E105" s="9">
        <f t="shared" si="4"/>
        <v>100</v>
      </c>
    </row>
    <row r="106" spans="2:5" x14ac:dyDescent="0.3">
      <c r="B106" s="30">
        <v>22110055</v>
      </c>
      <c r="C106" s="30">
        <v>0</v>
      </c>
      <c r="D106" s="2">
        <v>138</v>
      </c>
      <c r="E106" s="9">
        <f t="shared" si="4"/>
        <v>100</v>
      </c>
    </row>
    <row r="107" spans="2:5" x14ac:dyDescent="0.3">
      <c r="B107" s="30">
        <v>22110056</v>
      </c>
      <c r="C107" s="30">
        <v>0</v>
      </c>
      <c r="D107" s="2">
        <v>138</v>
      </c>
      <c r="E107" s="9">
        <f t="shared" si="4"/>
        <v>100</v>
      </c>
    </row>
    <row r="108" spans="2:5" x14ac:dyDescent="0.3">
      <c r="B108" s="30">
        <v>22110057</v>
      </c>
      <c r="C108" s="30">
        <v>0</v>
      </c>
      <c r="D108" s="2">
        <v>138</v>
      </c>
      <c r="E108" s="9">
        <f t="shared" si="4"/>
        <v>100</v>
      </c>
    </row>
    <row r="109" spans="2:5" x14ac:dyDescent="0.3">
      <c r="B109" s="30">
        <v>22110061</v>
      </c>
      <c r="C109" s="30">
        <v>0</v>
      </c>
      <c r="D109" s="2">
        <v>138</v>
      </c>
      <c r="E109" s="9">
        <f t="shared" si="4"/>
        <v>100</v>
      </c>
    </row>
    <row r="110" spans="2:5" x14ac:dyDescent="0.3">
      <c r="B110" s="30">
        <v>22110062</v>
      </c>
      <c r="C110" s="30">
        <v>0</v>
      </c>
      <c r="D110" s="2">
        <v>138</v>
      </c>
      <c r="E110" s="9">
        <f t="shared" si="4"/>
        <v>100</v>
      </c>
    </row>
    <row r="111" spans="2:5" x14ac:dyDescent="0.3">
      <c r="B111" s="30">
        <v>22110064</v>
      </c>
      <c r="C111" s="30">
        <v>0</v>
      </c>
      <c r="D111" s="2">
        <v>138</v>
      </c>
      <c r="E111" s="9">
        <f t="shared" si="4"/>
        <v>100</v>
      </c>
    </row>
    <row r="112" spans="2:5" x14ac:dyDescent="0.3">
      <c r="B112" s="30">
        <v>22110067</v>
      </c>
      <c r="C112" s="30">
        <v>0</v>
      </c>
      <c r="D112" s="2">
        <v>138</v>
      </c>
      <c r="E112" s="9">
        <f t="shared" si="4"/>
        <v>100</v>
      </c>
    </row>
    <row r="113" spans="2:5" x14ac:dyDescent="0.3">
      <c r="B113" s="30">
        <v>22110068</v>
      </c>
      <c r="C113" s="30">
        <v>0</v>
      </c>
      <c r="D113" s="2">
        <v>138</v>
      </c>
      <c r="E113" s="9">
        <f t="shared" si="4"/>
        <v>100</v>
      </c>
    </row>
    <row r="114" spans="2:5" x14ac:dyDescent="0.3">
      <c r="B114" s="30">
        <v>22110069</v>
      </c>
      <c r="C114" s="30">
        <v>0</v>
      </c>
      <c r="D114" s="2">
        <v>138</v>
      </c>
      <c r="E114" s="9">
        <f t="shared" si="4"/>
        <v>100</v>
      </c>
    </row>
    <row r="115" spans="2:5" x14ac:dyDescent="0.3">
      <c r="B115" s="30">
        <v>22110070</v>
      </c>
      <c r="C115" s="30">
        <v>0</v>
      </c>
      <c r="D115" s="2">
        <v>138</v>
      </c>
      <c r="E115" s="9">
        <f t="shared" si="4"/>
        <v>100</v>
      </c>
    </row>
    <row r="116" spans="2:5" x14ac:dyDescent="0.3">
      <c r="B116" s="30">
        <v>22110071</v>
      </c>
      <c r="C116" s="30">
        <v>0</v>
      </c>
      <c r="D116" s="2">
        <v>138</v>
      </c>
      <c r="E116" s="9">
        <f t="shared" si="4"/>
        <v>100</v>
      </c>
    </row>
    <row r="117" spans="2:5" x14ac:dyDescent="0.3">
      <c r="B117" s="30">
        <v>22110075</v>
      </c>
      <c r="C117" s="30">
        <v>0</v>
      </c>
      <c r="D117" s="2">
        <v>138</v>
      </c>
      <c r="E117" s="9">
        <f t="shared" si="4"/>
        <v>100</v>
      </c>
    </row>
    <row r="118" spans="2:5" x14ac:dyDescent="0.3">
      <c r="B118" s="30">
        <v>22110079</v>
      </c>
      <c r="C118" s="30">
        <v>0</v>
      </c>
      <c r="D118" s="2">
        <v>138</v>
      </c>
      <c r="E118" s="9">
        <f t="shared" si="4"/>
        <v>100</v>
      </c>
    </row>
    <row r="119" spans="2:5" x14ac:dyDescent="0.3">
      <c r="B119" s="30">
        <v>22110081</v>
      </c>
      <c r="C119" s="30">
        <v>0</v>
      </c>
      <c r="D119" s="2">
        <v>138</v>
      </c>
      <c r="E119" s="9">
        <f t="shared" si="4"/>
        <v>100</v>
      </c>
    </row>
    <row r="120" spans="2:5" x14ac:dyDescent="0.3">
      <c r="B120" s="30">
        <v>22110087</v>
      </c>
      <c r="C120" s="30">
        <v>0</v>
      </c>
      <c r="D120" s="2">
        <v>138</v>
      </c>
      <c r="E120" s="9">
        <f t="shared" si="4"/>
        <v>100</v>
      </c>
    </row>
    <row r="121" spans="2:5" x14ac:dyDescent="0.3">
      <c r="B121" s="30">
        <v>22110089</v>
      </c>
      <c r="C121" s="30">
        <v>0</v>
      </c>
      <c r="D121" s="2">
        <v>138</v>
      </c>
      <c r="E121" s="9">
        <f t="shared" si="4"/>
        <v>100</v>
      </c>
    </row>
    <row r="122" spans="2:5" x14ac:dyDescent="0.3">
      <c r="B122" s="30">
        <v>22110092</v>
      </c>
      <c r="C122" s="30">
        <v>0</v>
      </c>
      <c r="D122" s="2">
        <v>138</v>
      </c>
      <c r="E122" s="9">
        <f t="shared" si="4"/>
        <v>100</v>
      </c>
    </row>
    <row r="123" spans="2:5" x14ac:dyDescent="0.3">
      <c r="B123" s="30">
        <v>22110097</v>
      </c>
      <c r="C123" s="30">
        <v>0</v>
      </c>
      <c r="D123" s="2">
        <v>138</v>
      </c>
      <c r="E123" s="9">
        <f t="shared" si="4"/>
        <v>100</v>
      </c>
    </row>
    <row r="124" spans="2:5" x14ac:dyDescent="0.3">
      <c r="B124" s="30">
        <v>22110098</v>
      </c>
      <c r="C124" s="30">
        <v>0</v>
      </c>
      <c r="D124" s="2">
        <v>138</v>
      </c>
      <c r="E124" s="9">
        <f t="shared" si="4"/>
        <v>100</v>
      </c>
    </row>
    <row r="125" spans="2:5" x14ac:dyDescent="0.3">
      <c r="B125" s="30">
        <v>22110099</v>
      </c>
      <c r="C125" s="30">
        <v>0</v>
      </c>
      <c r="D125" s="2">
        <v>138</v>
      </c>
      <c r="E125" s="9">
        <f t="shared" si="4"/>
        <v>100</v>
      </c>
    </row>
    <row r="126" spans="2:5" x14ac:dyDescent="0.3">
      <c r="B126" s="30">
        <v>22110100</v>
      </c>
      <c r="C126" s="30">
        <v>0</v>
      </c>
      <c r="D126" s="2">
        <v>138</v>
      </c>
      <c r="E126" s="9">
        <f t="shared" si="4"/>
        <v>100</v>
      </c>
    </row>
    <row r="127" spans="2:5" x14ac:dyDescent="0.3">
      <c r="B127" s="30">
        <v>22110102</v>
      </c>
      <c r="C127" s="30">
        <v>0</v>
      </c>
      <c r="D127" s="2">
        <v>138</v>
      </c>
      <c r="E127" s="9">
        <f t="shared" si="4"/>
        <v>100</v>
      </c>
    </row>
    <row r="128" spans="2:5" x14ac:dyDescent="0.3">
      <c r="B128" s="30">
        <v>22110104</v>
      </c>
      <c r="C128" s="30">
        <v>0</v>
      </c>
      <c r="D128" s="2">
        <v>138</v>
      </c>
      <c r="E128" s="9">
        <f t="shared" si="4"/>
        <v>100</v>
      </c>
    </row>
    <row r="129" spans="2:5" x14ac:dyDescent="0.3">
      <c r="B129" s="30">
        <v>22110108</v>
      </c>
      <c r="C129" s="30">
        <v>0</v>
      </c>
      <c r="D129" s="2">
        <v>138</v>
      </c>
      <c r="E129" s="9">
        <f t="shared" si="4"/>
        <v>100</v>
      </c>
    </row>
    <row r="130" spans="2:5" x14ac:dyDescent="0.3">
      <c r="B130" s="30">
        <v>22110113</v>
      </c>
      <c r="C130" s="30">
        <v>0</v>
      </c>
      <c r="D130" s="2">
        <v>138</v>
      </c>
      <c r="E130" s="9">
        <f t="shared" si="4"/>
        <v>100</v>
      </c>
    </row>
    <row r="131" spans="2:5" x14ac:dyDescent="0.3">
      <c r="B131" s="30">
        <v>22110118</v>
      </c>
      <c r="C131" s="30">
        <v>0</v>
      </c>
      <c r="D131" s="2">
        <v>138</v>
      </c>
      <c r="E131" s="9">
        <f t="shared" si="4"/>
        <v>100</v>
      </c>
    </row>
    <row r="132" spans="2:5" x14ac:dyDescent="0.3">
      <c r="B132" s="30">
        <v>22110119</v>
      </c>
      <c r="C132" s="30">
        <v>0</v>
      </c>
      <c r="D132" s="2">
        <v>138</v>
      </c>
      <c r="E132" s="9">
        <f t="shared" si="4"/>
        <v>100</v>
      </c>
    </row>
    <row r="133" spans="2:5" x14ac:dyDescent="0.3">
      <c r="B133" s="30">
        <v>22110120</v>
      </c>
      <c r="C133" s="30">
        <v>0</v>
      </c>
      <c r="D133" s="2">
        <v>138</v>
      </c>
      <c r="E133" s="9">
        <f t="shared" si="4"/>
        <v>100</v>
      </c>
    </row>
    <row r="134" spans="2:5" x14ac:dyDescent="0.3">
      <c r="B134" s="30">
        <v>22110121</v>
      </c>
      <c r="C134" s="30">
        <v>0</v>
      </c>
      <c r="D134" s="2">
        <v>138</v>
      </c>
      <c r="E134" s="9">
        <f t="shared" si="4"/>
        <v>100</v>
      </c>
    </row>
    <row r="135" spans="2:5" x14ac:dyDescent="0.3">
      <c r="B135" s="30">
        <v>22110122</v>
      </c>
      <c r="C135" s="30">
        <v>0</v>
      </c>
      <c r="D135" s="2">
        <v>138</v>
      </c>
      <c r="E135" s="9">
        <f t="shared" si="4"/>
        <v>100</v>
      </c>
    </row>
    <row r="136" spans="2:5" x14ac:dyDescent="0.3">
      <c r="B136" s="30">
        <v>22110123</v>
      </c>
      <c r="C136" s="30">
        <v>0</v>
      </c>
      <c r="D136" s="2">
        <v>138</v>
      </c>
      <c r="E136" s="9">
        <f t="shared" si="4"/>
        <v>100</v>
      </c>
    </row>
    <row r="137" spans="2:5" x14ac:dyDescent="0.3">
      <c r="B137" s="30">
        <v>22110125</v>
      </c>
      <c r="C137" s="30">
        <v>0</v>
      </c>
      <c r="D137" s="2">
        <v>138</v>
      </c>
      <c r="E137" s="9">
        <f t="shared" si="4"/>
        <v>100</v>
      </c>
    </row>
    <row r="138" spans="2:5" x14ac:dyDescent="0.3">
      <c r="B138" s="30">
        <v>22110126</v>
      </c>
      <c r="C138" s="30">
        <v>0</v>
      </c>
      <c r="D138" s="2">
        <v>138</v>
      </c>
      <c r="E138" s="9">
        <f t="shared" si="4"/>
        <v>100</v>
      </c>
    </row>
    <row r="139" spans="2:5" x14ac:dyDescent="0.3">
      <c r="B139" s="30">
        <v>22110128</v>
      </c>
      <c r="C139" s="30">
        <v>0</v>
      </c>
      <c r="D139" s="2">
        <v>138</v>
      </c>
      <c r="E139" s="9">
        <f t="shared" si="4"/>
        <v>100</v>
      </c>
    </row>
    <row r="140" spans="2:5" x14ac:dyDescent="0.3">
      <c r="B140" s="30">
        <v>22110131</v>
      </c>
      <c r="C140" s="30">
        <v>0</v>
      </c>
      <c r="D140" s="2">
        <v>138</v>
      </c>
      <c r="E140" s="9">
        <f t="shared" si="4"/>
        <v>100</v>
      </c>
    </row>
    <row r="141" spans="2:5" x14ac:dyDescent="0.3">
      <c r="B141" s="30">
        <v>22110134</v>
      </c>
      <c r="C141" s="30">
        <v>0</v>
      </c>
      <c r="D141" s="2">
        <v>138</v>
      </c>
      <c r="E141" s="9">
        <f t="shared" si="4"/>
        <v>100</v>
      </c>
    </row>
    <row r="142" spans="2:5" x14ac:dyDescent="0.3">
      <c r="B142" s="30">
        <v>22110137</v>
      </c>
      <c r="C142" s="30">
        <v>0</v>
      </c>
      <c r="D142" s="2">
        <v>138</v>
      </c>
      <c r="E142" s="9">
        <f t="shared" si="4"/>
        <v>100</v>
      </c>
    </row>
  </sheetData>
  <mergeCells count="1">
    <mergeCell ref="B1:P2"/>
  </mergeCells>
  <phoneticPr fontId="3" type="noConversion"/>
  <pageMargins left="1" right="1" top="1" bottom="1" header="0.5" footer="0.5"/>
  <pageSetup paperSize="9" scale="3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52BE-872E-47F7-9931-128EB6D83014}">
  <sheetPr>
    <pageSetUpPr fitToPage="1"/>
  </sheetPr>
  <dimension ref="B1:P142"/>
  <sheetViews>
    <sheetView showGridLines="0" tabSelected="1" zoomScale="85" zoomScaleNormal="85" workbookViewId="0">
      <selection activeCell="A146" sqref="A1:Q146"/>
    </sheetView>
  </sheetViews>
  <sheetFormatPr defaultRowHeight="16.5" x14ac:dyDescent="0.3"/>
  <cols>
    <col min="2" max="2" width="11" bestFit="1" customWidth="1"/>
  </cols>
  <sheetData>
    <row r="1" spans="2:16" ht="16.5" customHeight="1" x14ac:dyDescent="0.3">
      <c r="B1" s="32" t="s">
        <v>41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2:16" ht="16.5" customHeight="1" x14ac:dyDescent="0.3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4" spans="2:16" ht="17.25" thickBot="1" x14ac:dyDescent="0.35">
      <c r="B4" s="3" t="s">
        <v>11</v>
      </c>
      <c r="C4" s="3" t="s">
        <v>10</v>
      </c>
      <c r="D4" s="3" t="s">
        <v>9</v>
      </c>
      <c r="E4" s="3" t="s">
        <v>8</v>
      </c>
      <c r="N4" s="12" t="s">
        <v>7</v>
      </c>
      <c r="O4" s="11" t="s">
        <v>6</v>
      </c>
      <c r="P4" s="10" t="s">
        <v>5</v>
      </c>
    </row>
    <row r="5" spans="2:16" ht="17.45" customHeight="1" x14ac:dyDescent="0.3">
      <c r="B5" s="30">
        <v>22110134</v>
      </c>
      <c r="C5" s="30">
        <v>100</v>
      </c>
      <c r="D5" s="2">
        <v>1</v>
      </c>
      <c r="E5" s="9">
        <f>D5/80*100</f>
        <v>1.25</v>
      </c>
      <c r="N5" s="29">
        <v>100</v>
      </c>
      <c r="O5" s="6">
        <f>FREQUENCY($C$5:$C$98,N5:N44)</f>
        <v>4</v>
      </c>
      <c r="P5" s="5">
        <f>O5</f>
        <v>4</v>
      </c>
    </row>
    <row r="6" spans="2:16" ht="17.45" customHeight="1" x14ac:dyDescent="0.3">
      <c r="B6" s="30">
        <v>22110114</v>
      </c>
      <c r="C6" s="30">
        <v>100</v>
      </c>
      <c r="D6" s="2">
        <v>1</v>
      </c>
      <c r="E6" s="9">
        <f>D6/80*100</f>
        <v>1.25</v>
      </c>
      <c r="N6" s="8">
        <v>97.5</v>
      </c>
      <c r="O6" s="6">
        <f t="shared" ref="O6:O44" si="0">FREQUENCY($C$5:$C$98,N6:N45)</f>
        <v>1</v>
      </c>
      <c r="P6" s="5">
        <f>P5+O6</f>
        <v>5</v>
      </c>
    </row>
    <row r="7" spans="2:16" ht="17.45" customHeight="1" x14ac:dyDescent="0.3">
      <c r="B7" s="30">
        <v>22110028</v>
      </c>
      <c r="C7" s="30">
        <v>100</v>
      </c>
      <c r="D7" s="2">
        <v>1</v>
      </c>
      <c r="E7" s="9">
        <f>D7/80*100</f>
        <v>1.25</v>
      </c>
      <c r="N7" s="8">
        <v>95</v>
      </c>
      <c r="O7" s="6">
        <f t="shared" si="0"/>
        <v>5</v>
      </c>
      <c r="P7" s="5">
        <f>P6+O7</f>
        <v>10</v>
      </c>
    </row>
    <row r="8" spans="2:16" ht="17.45" customHeight="1" x14ac:dyDescent="0.3">
      <c r="B8" s="30">
        <v>22110027</v>
      </c>
      <c r="C8" s="30">
        <v>100</v>
      </c>
      <c r="D8" s="2">
        <v>1</v>
      </c>
      <c r="E8" s="9">
        <f>D8/80*100</f>
        <v>1.25</v>
      </c>
      <c r="N8" s="7">
        <v>92.5</v>
      </c>
      <c r="O8" s="6">
        <f t="shared" si="0"/>
        <v>6</v>
      </c>
      <c r="P8" s="5">
        <f t="shared" ref="P8:P45" si="1">P7+O8</f>
        <v>16</v>
      </c>
    </row>
    <row r="9" spans="2:16" ht="17.45" customHeight="1" x14ac:dyDescent="0.3">
      <c r="B9" s="30">
        <v>22110034</v>
      </c>
      <c r="C9" s="30">
        <v>97.5</v>
      </c>
      <c r="D9" s="2">
        <v>5</v>
      </c>
      <c r="E9" s="9">
        <f>D9/80*100</f>
        <v>6.25</v>
      </c>
      <c r="N9" s="8">
        <v>90</v>
      </c>
      <c r="O9" s="6">
        <f t="shared" si="0"/>
        <v>3</v>
      </c>
      <c r="P9" s="5">
        <f t="shared" si="1"/>
        <v>19</v>
      </c>
    </row>
    <row r="10" spans="2:16" ht="17.45" customHeight="1" x14ac:dyDescent="0.3">
      <c r="B10" s="30">
        <v>22110088</v>
      </c>
      <c r="C10" s="30">
        <v>95</v>
      </c>
      <c r="D10" s="2">
        <v>6</v>
      </c>
      <c r="E10" s="9">
        <f>D10/80*100</f>
        <v>7.5</v>
      </c>
      <c r="N10" s="8">
        <v>87.5</v>
      </c>
      <c r="O10" s="6">
        <f t="shared" si="0"/>
        <v>6</v>
      </c>
      <c r="P10" s="5">
        <f t="shared" si="1"/>
        <v>25</v>
      </c>
    </row>
    <row r="11" spans="2:16" ht="17.45" customHeight="1" x14ac:dyDescent="0.3">
      <c r="B11" s="30">
        <v>22110059</v>
      </c>
      <c r="C11" s="30">
        <v>95</v>
      </c>
      <c r="D11" s="2">
        <v>6</v>
      </c>
      <c r="E11" s="9">
        <f>D11/80*100</f>
        <v>7.5</v>
      </c>
      <c r="N11" s="7">
        <v>85</v>
      </c>
      <c r="O11" s="6">
        <f t="shared" si="0"/>
        <v>9</v>
      </c>
      <c r="P11" s="5">
        <f t="shared" si="1"/>
        <v>34</v>
      </c>
    </row>
    <row r="12" spans="2:16" ht="17.45" customHeight="1" x14ac:dyDescent="0.3">
      <c r="B12" s="30">
        <v>22110053</v>
      </c>
      <c r="C12" s="30">
        <v>95</v>
      </c>
      <c r="D12" s="2">
        <v>6</v>
      </c>
      <c r="E12" s="9">
        <f>D12/80*100</f>
        <v>7.5</v>
      </c>
      <c r="N12" s="8">
        <v>82.5</v>
      </c>
      <c r="O12" s="6">
        <f t="shared" si="0"/>
        <v>5</v>
      </c>
      <c r="P12" s="5">
        <f t="shared" si="1"/>
        <v>39</v>
      </c>
    </row>
    <row r="13" spans="2:16" ht="17.45" customHeight="1" x14ac:dyDescent="0.3">
      <c r="B13" s="30">
        <v>22110047</v>
      </c>
      <c r="C13" s="30">
        <v>95</v>
      </c>
      <c r="D13" s="2">
        <v>6</v>
      </c>
      <c r="E13" s="9">
        <f>D13/80*100</f>
        <v>7.5</v>
      </c>
      <c r="N13" s="8">
        <v>80</v>
      </c>
      <c r="O13" s="6">
        <f t="shared" si="0"/>
        <v>7</v>
      </c>
      <c r="P13" s="5">
        <f t="shared" si="1"/>
        <v>46</v>
      </c>
    </row>
    <row r="14" spans="2:16" ht="17.45" customHeight="1" x14ac:dyDescent="0.3">
      <c r="B14" s="30">
        <v>22110018</v>
      </c>
      <c r="C14" s="30">
        <v>95</v>
      </c>
      <c r="D14" s="2">
        <v>6</v>
      </c>
      <c r="E14" s="9">
        <f>D14/80*100</f>
        <v>7.5</v>
      </c>
      <c r="N14" s="7">
        <v>77.5</v>
      </c>
      <c r="O14" s="6">
        <f t="shared" si="0"/>
        <v>1</v>
      </c>
      <c r="P14" s="5">
        <f t="shared" si="1"/>
        <v>47</v>
      </c>
    </row>
    <row r="15" spans="2:16" ht="17.45" customHeight="1" x14ac:dyDescent="0.3">
      <c r="B15" s="30">
        <v>22110066</v>
      </c>
      <c r="C15" s="30">
        <v>92.5</v>
      </c>
      <c r="D15" s="2">
        <v>11</v>
      </c>
      <c r="E15" s="9">
        <f>D15/80*100</f>
        <v>13.750000000000002</v>
      </c>
      <c r="N15" s="8">
        <v>75</v>
      </c>
      <c r="O15" s="6">
        <f t="shared" si="0"/>
        <v>4</v>
      </c>
      <c r="P15" s="5">
        <f t="shared" si="1"/>
        <v>51</v>
      </c>
    </row>
    <row r="16" spans="2:16" ht="17.45" customHeight="1" x14ac:dyDescent="0.3">
      <c r="B16" s="30">
        <v>22110060</v>
      </c>
      <c r="C16" s="30">
        <v>92.5</v>
      </c>
      <c r="D16" s="2">
        <v>11</v>
      </c>
      <c r="E16" s="9">
        <f>D16/80*100</f>
        <v>13.750000000000002</v>
      </c>
      <c r="N16" s="8">
        <v>72.5</v>
      </c>
      <c r="O16" s="6">
        <f t="shared" si="0"/>
        <v>4</v>
      </c>
      <c r="P16" s="5">
        <f t="shared" si="1"/>
        <v>55</v>
      </c>
    </row>
    <row r="17" spans="2:16" ht="17.45" customHeight="1" x14ac:dyDescent="0.3">
      <c r="B17" s="30">
        <v>22110036</v>
      </c>
      <c r="C17" s="30">
        <v>92.5</v>
      </c>
      <c r="D17" s="2">
        <v>11</v>
      </c>
      <c r="E17" s="9">
        <f>D17/80*100</f>
        <v>13.750000000000002</v>
      </c>
      <c r="N17" s="7">
        <v>70</v>
      </c>
      <c r="O17" s="6">
        <f t="shared" si="0"/>
        <v>1</v>
      </c>
      <c r="P17" s="5">
        <f t="shared" si="1"/>
        <v>56</v>
      </c>
    </row>
    <row r="18" spans="2:16" ht="17.45" customHeight="1" x14ac:dyDescent="0.3">
      <c r="B18" s="30">
        <v>22110025</v>
      </c>
      <c r="C18" s="30">
        <v>92.5</v>
      </c>
      <c r="D18" s="2">
        <v>11</v>
      </c>
      <c r="E18" s="9">
        <f>D18/80*100</f>
        <v>13.750000000000002</v>
      </c>
      <c r="N18" s="8">
        <v>67.5</v>
      </c>
      <c r="O18" s="6">
        <f t="shared" si="0"/>
        <v>1</v>
      </c>
      <c r="P18" s="5">
        <f t="shared" si="1"/>
        <v>57</v>
      </c>
    </row>
    <row r="19" spans="2:16" ht="17.45" customHeight="1" x14ac:dyDescent="0.3">
      <c r="B19" s="30">
        <v>22110010</v>
      </c>
      <c r="C19" s="30">
        <v>92.5</v>
      </c>
      <c r="D19" s="2">
        <v>11</v>
      </c>
      <c r="E19" s="9">
        <f>D19/80*100</f>
        <v>13.750000000000002</v>
      </c>
      <c r="N19" s="8">
        <v>65</v>
      </c>
      <c r="O19" s="6">
        <f t="shared" si="0"/>
        <v>3</v>
      </c>
      <c r="P19" s="5">
        <f t="shared" si="1"/>
        <v>60</v>
      </c>
    </row>
    <row r="20" spans="2:16" x14ac:dyDescent="0.3">
      <c r="B20" s="30">
        <v>22110004</v>
      </c>
      <c r="C20" s="30">
        <v>92.5</v>
      </c>
      <c r="D20" s="2">
        <v>11</v>
      </c>
      <c r="E20" s="9">
        <f>D20/80*100</f>
        <v>13.750000000000002</v>
      </c>
      <c r="N20" s="7">
        <v>62.5</v>
      </c>
      <c r="O20" s="6">
        <f t="shared" si="0"/>
        <v>3</v>
      </c>
      <c r="P20" s="5">
        <f t="shared" si="1"/>
        <v>63</v>
      </c>
    </row>
    <row r="21" spans="2:16" x14ac:dyDescent="0.3">
      <c r="B21" s="30">
        <v>22110109</v>
      </c>
      <c r="C21" s="30">
        <v>90</v>
      </c>
      <c r="D21" s="2">
        <v>17</v>
      </c>
      <c r="E21" s="9">
        <f>D21/80*100</f>
        <v>21.25</v>
      </c>
      <c r="N21" s="8">
        <v>60</v>
      </c>
      <c r="O21" s="6">
        <f t="shared" si="0"/>
        <v>2</v>
      </c>
      <c r="P21" s="5">
        <f t="shared" si="1"/>
        <v>65</v>
      </c>
    </row>
    <row r="22" spans="2:16" x14ac:dyDescent="0.3">
      <c r="B22" s="30">
        <v>22110026</v>
      </c>
      <c r="C22" s="30">
        <v>90</v>
      </c>
      <c r="D22" s="2">
        <v>17</v>
      </c>
      <c r="E22" s="9">
        <f>D22/80*100</f>
        <v>21.25</v>
      </c>
      <c r="N22" s="8">
        <v>57.5</v>
      </c>
      <c r="O22" s="6">
        <f t="shared" si="0"/>
        <v>5</v>
      </c>
      <c r="P22" s="5">
        <f t="shared" si="1"/>
        <v>70</v>
      </c>
    </row>
    <row r="23" spans="2:16" x14ac:dyDescent="0.3">
      <c r="B23" s="30">
        <v>22110005</v>
      </c>
      <c r="C23" s="30">
        <v>90</v>
      </c>
      <c r="D23" s="2">
        <v>17</v>
      </c>
      <c r="E23" s="9">
        <f>D23/80*100</f>
        <v>21.25</v>
      </c>
      <c r="N23" s="7">
        <v>55</v>
      </c>
      <c r="O23" s="6">
        <f t="shared" si="0"/>
        <v>1</v>
      </c>
      <c r="P23" s="5">
        <f t="shared" si="1"/>
        <v>71</v>
      </c>
    </row>
    <row r="24" spans="2:16" x14ac:dyDescent="0.3">
      <c r="B24" s="30">
        <v>22110127</v>
      </c>
      <c r="C24" s="30">
        <v>87.5</v>
      </c>
      <c r="D24" s="2">
        <v>20</v>
      </c>
      <c r="E24" s="9">
        <f>D24/80*100</f>
        <v>25</v>
      </c>
      <c r="N24" s="8">
        <v>52.5</v>
      </c>
      <c r="O24" s="6">
        <f t="shared" si="0"/>
        <v>2</v>
      </c>
      <c r="P24" s="5">
        <f t="shared" si="1"/>
        <v>73</v>
      </c>
    </row>
    <row r="25" spans="2:16" x14ac:dyDescent="0.3">
      <c r="B25" s="30">
        <v>22110093</v>
      </c>
      <c r="C25" s="30">
        <v>87.5</v>
      </c>
      <c r="D25" s="2">
        <v>20</v>
      </c>
      <c r="E25" s="9">
        <f>D25/80*100</f>
        <v>25</v>
      </c>
      <c r="N25" s="8">
        <v>50</v>
      </c>
      <c r="O25" s="6">
        <f t="shared" si="0"/>
        <v>1</v>
      </c>
      <c r="P25" s="5">
        <f t="shared" si="1"/>
        <v>74</v>
      </c>
    </row>
    <row r="26" spans="2:16" ht="17.45" customHeight="1" x14ac:dyDescent="0.3">
      <c r="B26" s="30">
        <v>22110084</v>
      </c>
      <c r="C26" s="30">
        <v>87.5</v>
      </c>
      <c r="D26" s="2">
        <v>20</v>
      </c>
      <c r="E26" s="9">
        <f>D26/80*100</f>
        <v>25</v>
      </c>
      <c r="N26" s="7">
        <v>47.5</v>
      </c>
      <c r="O26" s="6">
        <f t="shared" si="0"/>
        <v>1</v>
      </c>
      <c r="P26" s="5">
        <f t="shared" si="1"/>
        <v>75</v>
      </c>
    </row>
    <row r="27" spans="2:16" ht="17.45" customHeight="1" x14ac:dyDescent="0.3">
      <c r="B27" s="30">
        <v>22110080</v>
      </c>
      <c r="C27" s="30">
        <v>87.5</v>
      </c>
      <c r="D27" s="2">
        <v>20</v>
      </c>
      <c r="E27" s="9">
        <f>D27/80*100</f>
        <v>25</v>
      </c>
      <c r="N27" s="8">
        <v>45</v>
      </c>
      <c r="O27" s="6">
        <f t="shared" si="0"/>
        <v>1</v>
      </c>
      <c r="P27" s="5">
        <f t="shared" si="1"/>
        <v>76</v>
      </c>
    </row>
    <row r="28" spans="2:16" x14ac:dyDescent="0.3">
      <c r="B28" s="30">
        <v>22110074</v>
      </c>
      <c r="C28" s="30">
        <v>87.5</v>
      </c>
      <c r="D28" s="2">
        <v>20</v>
      </c>
      <c r="E28" s="9">
        <f>D28/80*100</f>
        <v>25</v>
      </c>
      <c r="N28" s="8">
        <v>42.5</v>
      </c>
      <c r="O28" s="6">
        <f t="shared" si="0"/>
        <v>1</v>
      </c>
      <c r="P28" s="5">
        <f t="shared" si="1"/>
        <v>77</v>
      </c>
    </row>
    <row r="29" spans="2:16" x14ac:dyDescent="0.3">
      <c r="B29" s="30">
        <v>22110065</v>
      </c>
      <c r="C29" s="30">
        <v>87.5</v>
      </c>
      <c r="D29" s="2">
        <v>20</v>
      </c>
      <c r="E29" s="9">
        <f>D29/80*100</f>
        <v>25</v>
      </c>
      <c r="N29" s="7">
        <v>40</v>
      </c>
      <c r="O29" s="6">
        <f t="shared" si="0"/>
        <v>2</v>
      </c>
      <c r="P29" s="5">
        <f t="shared" si="1"/>
        <v>79</v>
      </c>
    </row>
    <row r="30" spans="2:16" ht="17.45" customHeight="1" x14ac:dyDescent="0.3">
      <c r="B30" s="30">
        <v>22110096</v>
      </c>
      <c r="C30" s="30">
        <v>85</v>
      </c>
      <c r="D30" s="2">
        <v>26</v>
      </c>
      <c r="E30" s="9">
        <f>D30/80*100</f>
        <v>32.5</v>
      </c>
      <c r="N30" s="8">
        <v>37.5</v>
      </c>
      <c r="O30" s="6">
        <f t="shared" si="0"/>
        <v>0</v>
      </c>
      <c r="P30" s="5">
        <f t="shared" si="1"/>
        <v>79</v>
      </c>
    </row>
    <row r="31" spans="2:16" ht="17.45" customHeight="1" x14ac:dyDescent="0.3">
      <c r="B31" s="30">
        <v>22110083</v>
      </c>
      <c r="C31" s="30">
        <v>85</v>
      </c>
      <c r="D31" s="2">
        <v>26</v>
      </c>
      <c r="E31" s="9">
        <f>D31/80*100</f>
        <v>32.5</v>
      </c>
      <c r="N31" s="8">
        <v>35</v>
      </c>
      <c r="O31" s="6">
        <f t="shared" si="0"/>
        <v>1</v>
      </c>
      <c r="P31" s="5">
        <f t="shared" si="1"/>
        <v>80</v>
      </c>
    </row>
    <row r="32" spans="2:16" ht="17.45" customHeight="1" x14ac:dyDescent="0.3">
      <c r="B32" s="30">
        <v>22110077</v>
      </c>
      <c r="C32" s="30">
        <v>85</v>
      </c>
      <c r="D32" s="2">
        <v>26</v>
      </c>
      <c r="E32" s="9">
        <f>D32/80*100</f>
        <v>32.5</v>
      </c>
      <c r="N32" s="7">
        <v>32.5</v>
      </c>
      <c r="O32" s="6">
        <f t="shared" si="0"/>
        <v>0</v>
      </c>
      <c r="P32" s="5">
        <f t="shared" si="1"/>
        <v>80</v>
      </c>
    </row>
    <row r="33" spans="2:16" ht="17.45" customHeight="1" x14ac:dyDescent="0.3">
      <c r="B33" s="30">
        <v>22110052</v>
      </c>
      <c r="C33" s="30">
        <v>85</v>
      </c>
      <c r="D33" s="2">
        <v>26</v>
      </c>
      <c r="E33" s="9">
        <f>D33/80*100</f>
        <v>32.5</v>
      </c>
      <c r="N33" s="8">
        <v>30</v>
      </c>
      <c r="O33" s="6">
        <f t="shared" si="0"/>
        <v>0</v>
      </c>
      <c r="P33" s="5">
        <f t="shared" si="1"/>
        <v>80</v>
      </c>
    </row>
    <row r="34" spans="2:16" ht="17.45" customHeight="1" x14ac:dyDescent="0.3">
      <c r="B34" s="30">
        <v>22110041</v>
      </c>
      <c r="C34" s="30">
        <v>85</v>
      </c>
      <c r="D34" s="2">
        <v>26</v>
      </c>
      <c r="E34" s="9">
        <f>D34/80*100</f>
        <v>32.5</v>
      </c>
      <c r="N34" s="8">
        <v>27.5</v>
      </c>
      <c r="O34" s="6">
        <f t="shared" si="0"/>
        <v>0</v>
      </c>
      <c r="P34" s="5">
        <f t="shared" si="1"/>
        <v>80</v>
      </c>
    </row>
    <row r="35" spans="2:16" x14ac:dyDescent="0.3">
      <c r="B35" s="30">
        <v>22110022</v>
      </c>
      <c r="C35" s="30">
        <v>85</v>
      </c>
      <c r="D35" s="2">
        <v>26</v>
      </c>
      <c r="E35" s="9">
        <f>D35/80*100</f>
        <v>32.5</v>
      </c>
      <c r="N35" s="7">
        <v>25</v>
      </c>
      <c r="O35" s="6">
        <f t="shared" si="0"/>
        <v>1</v>
      </c>
      <c r="P35" s="5">
        <f t="shared" si="1"/>
        <v>81</v>
      </c>
    </row>
    <row r="36" spans="2:16" x14ac:dyDescent="0.3">
      <c r="B36" s="30">
        <v>22110014</v>
      </c>
      <c r="C36" s="30">
        <v>85</v>
      </c>
      <c r="D36" s="2">
        <v>26</v>
      </c>
      <c r="E36" s="9">
        <f>D36/80*100</f>
        <v>32.5</v>
      </c>
      <c r="N36" s="8">
        <v>22.5</v>
      </c>
      <c r="O36" s="6">
        <f t="shared" si="0"/>
        <v>0</v>
      </c>
      <c r="P36" s="5">
        <f t="shared" si="1"/>
        <v>81</v>
      </c>
    </row>
    <row r="37" spans="2:16" x14ac:dyDescent="0.3">
      <c r="B37" s="30">
        <v>22110002</v>
      </c>
      <c r="C37" s="30">
        <v>85</v>
      </c>
      <c r="D37" s="2">
        <v>26</v>
      </c>
      <c r="E37" s="9">
        <f>D37/80*100</f>
        <v>32.5</v>
      </c>
      <c r="N37" s="8">
        <v>20</v>
      </c>
      <c r="O37" s="6">
        <f t="shared" si="0"/>
        <v>0</v>
      </c>
      <c r="P37" s="5">
        <f t="shared" si="1"/>
        <v>81</v>
      </c>
    </row>
    <row r="38" spans="2:16" x14ac:dyDescent="0.3">
      <c r="B38" s="30">
        <v>22110063</v>
      </c>
      <c r="C38" s="30">
        <v>85</v>
      </c>
      <c r="D38" s="2">
        <v>26</v>
      </c>
      <c r="E38" s="9">
        <f>D38/138*100</f>
        <v>18.840579710144929</v>
      </c>
      <c r="N38" s="7">
        <v>17.5</v>
      </c>
      <c r="O38" s="6">
        <f t="shared" si="0"/>
        <v>0</v>
      </c>
      <c r="P38" s="5">
        <f t="shared" si="1"/>
        <v>81</v>
      </c>
    </row>
    <row r="39" spans="2:16" ht="17.45" customHeight="1" x14ac:dyDescent="0.3">
      <c r="B39" s="30">
        <v>22110137</v>
      </c>
      <c r="C39" s="30">
        <v>82.5</v>
      </c>
      <c r="D39" s="2">
        <v>35</v>
      </c>
      <c r="E39" s="9">
        <f>D39/80*100</f>
        <v>43.75</v>
      </c>
      <c r="N39" s="8">
        <v>15</v>
      </c>
      <c r="O39" s="6">
        <f t="shared" si="0"/>
        <v>0</v>
      </c>
      <c r="P39" s="5">
        <f t="shared" si="1"/>
        <v>81</v>
      </c>
    </row>
    <row r="40" spans="2:16" ht="17.45" customHeight="1" x14ac:dyDescent="0.3">
      <c r="B40" s="30">
        <v>22110107</v>
      </c>
      <c r="C40" s="30">
        <v>82.5</v>
      </c>
      <c r="D40" s="2">
        <v>35</v>
      </c>
      <c r="E40" s="9">
        <f>D40/80*100</f>
        <v>43.75</v>
      </c>
      <c r="N40" s="8">
        <v>12.5</v>
      </c>
      <c r="O40" s="6">
        <f t="shared" si="0"/>
        <v>0</v>
      </c>
      <c r="P40" s="5">
        <f t="shared" si="1"/>
        <v>81</v>
      </c>
    </row>
    <row r="41" spans="2:16" ht="17.45" customHeight="1" x14ac:dyDescent="0.3">
      <c r="B41" s="30">
        <v>22110094</v>
      </c>
      <c r="C41" s="30">
        <v>82.5</v>
      </c>
      <c r="D41" s="2">
        <v>35</v>
      </c>
      <c r="E41" s="9">
        <f>D41/80*100</f>
        <v>43.75</v>
      </c>
      <c r="N41" s="7">
        <v>10</v>
      </c>
      <c r="O41" s="6">
        <f t="shared" si="0"/>
        <v>0</v>
      </c>
      <c r="P41" s="5">
        <f t="shared" si="1"/>
        <v>81</v>
      </c>
    </row>
    <row r="42" spans="2:16" ht="17.45" customHeight="1" x14ac:dyDescent="0.3">
      <c r="B42" s="30">
        <v>22110050</v>
      </c>
      <c r="C42" s="30">
        <v>82.5</v>
      </c>
      <c r="D42" s="2">
        <v>35</v>
      </c>
      <c r="E42" s="9">
        <f>D42/80*100</f>
        <v>43.75</v>
      </c>
      <c r="N42" s="8">
        <v>7.5</v>
      </c>
      <c r="O42" s="6">
        <f t="shared" si="0"/>
        <v>0</v>
      </c>
      <c r="P42" s="5">
        <f t="shared" si="1"/>
        <v>81</v>
      </c>
    </row>
    <row r="43" spans="2:16" x14ac:dyDescent="0.3">
      <c r="B43" s="30">
        <v>22110037</v>
      </c>
      <c r="C43" s="30">
        <v>82.5</v>
      </c>
      <c r="D43" s="2">
        <v>35</v>
      </c>
      <c r="E43" s="9">
        <f>D43/80*100</f>
        <v>43.75</v>
      </c>
      <c r="N43" s="8">
        <v>5</v>
      </c>
      <c r="O43" s="6">
        <f t="shared" si="0"/>
        <v>0</v>
      </c>
      <c r="P43" s="5">
        <f t="shared" si="1"/>
        <v>81</v>
      </c>
    </row>
    <row r="44" spans="2:16" x14ac:dyDescent="0.3">
      <c r="B44" s="30">
        <v>22110115</v>
      </c>
      <c r="C44" s="30">
        <v>80</v>
      </c>
      <c r="D44" s="2">
        <v>40</v>
      </c>
      <c r="E44" s="9">
        <f>D44/80*100</f>
        <v>50</v>
      </c>
      <c r="N44" s="7">
        <v>2.5</v>
      </c>
      <c r="O44" s="6">
        <f t="shared" si="0"/>
        <v>0</v>
      </c>
      <c r="P44" s="5">
        <f t="shared" si="1"/>
        <v>81</v>
      </c>
    </row>
    <row r="45" spans="2:16" x14ac:dyDescent="0.3">
      <c r="B45" s="30">
        <v>22110112</v>
      </c>
      <c r="C45" s="30">
        <v>80</v>
      </c>
      <c r="D45" s="2">
        <v>40</v>
      </c>
      <c r="E45" s="9">
        <f>D45/80*100</f>
        <v>50</v>
      </c>
      <c r="N45" s="8">
        <v>0</v>
      </c>
      <c r="O45" s="6">
        <f>FREQUENCY($C$5:$C$121,N45:N84)</f>
        <v>36</v>
      </c>
      <c r="P45" s="5">
        <f t="shared" si="1"/>
        <v>117</v>
      </c>
    </row>
    <row r="46" spans="2:16" x14ac:dyDescent="0.3">
      <c r="B46" s="30">
        <v>22110089</v>
      </c>
      <c r="C46" s="30">
        <v>80</v>
      </c>
      <c r="D46" s="2">
        <v>40</v>
      </c>
      <c r="E46" s="9">
        <f>D46/80*100</f>
        <v>50</v>
      </c>
    </row>
    <row r="47" spans="2:16" ht="17.45" customHeight="1" x14ac:dyDescent="0.3">
      <c r="B47" s="30">
        <v>22110082</v>
      </c>
      <c r="C47" s="30">
        <v>80</v>
      </c>
      <c r="D47" s="2">
        <v>40</v>
      </c>
      <c r="E47" s="9">
        <f>D47/80*100</f>
        <v>50</v>
      </c>
      <c r="N47" s="3" t="s">
        <v>4</v>
      </c>
      <c r="O47" s="16">
        <v>136</v>
      </c>
      <c r="P47" s="1" t="s">
        <v>3</v>
      </c>
    </row>
    <row r="48" spans="2:16" ht="17.45" customHeight="1" x14ac:dyDescent="0.3">
      <c r="B48" s="30">
        <v>22110073</v>
      </c>
      <c r="C48" s="30">
        <v>80</v>
      </c>
      <c r="D48" s="2">
        <v>40</v>
      </c>
      <c r="E48" s="9">
        <f>D48/80*100</f>
        <v>50</v>
      </c>
      <c r="N48" s="3" t="s">
        <v>2</v>
      </c>
      <c r="O48" s="19">
        <v>75.599999999999994</v>
      </c>
      <c r="P48" s="1" t="s">
        <v>0</v>
      </c>
    </row>
    <row r="49" spans="2:16" ht="17.45" customHeight="1" x14ac:dyDescent="0.3">
      <c r="B49" s="30">
        <v>22110032</v>
      </c>
      <c r="C49" s="30">
        <v>80</v>
      </c>
      <c r="D49" s="2">
        <v>40</v>
      </c>
      <c r="E49" s="9">
        <f>D49/80*100</f>
        <v>50</v>
      </c>
      <c r="N49" s="3" t="s">
        <v>1</v>
      </c>
      <c r="O49" s="2">
        <v>100</v>
      </c>
      <c r="P49" s="1" t="s">
        <v>0</v>
      </c>
    </row>
    <row r="50" spans="2:16" x14ac:dyDescent="0.3">
      <c r="B50" s="30">
        <v>22110020</v>
      </c>
      <c r="C50" s="30">
        <v>80</v>
      </c>
      <c r="D50" s="2">
        <v>40</v>
      </c>
      <c r="E50" s="9">
        <f>D50/80*100</f>
        <v>50</v>
      </c>
    </row>
    <row r="51" spans="2:16" ht="17.45" customHeight="1" x14ac:dyDescent="0.3">
      <c r="B51" s="30">
        <v>22110101</v>
      </c>
      <c r="C51" s="30">
        <v>77.5</v>
      </c>
      <c r="D51" s="2">
        <v>47</v>
      </c>
      <c r="E51" s="9">
        <f>D51/80*100</f>
        <v>58.75</v>
      </c>
    </row>
    <row r="52" spans="2:16" ht="17.45" customHeight="1" x14ac:dyDescent="0.3">
      <c r="B52" s="30">
        <v>22110058</v>
      </c>
      <c r="C52" s="30">
        <v>75</v>
      </c>
      <c r="D52" s="2">
        <v>48</v>
      </c>
      <c r="E52" s="9">
        <f>D52/80*100</f>
        <v>60</v>
      </c>
    </row>
    <row r="53" spans="2:16" ht="17.45" customHeight="1" x14ac:dyDescent="0.3">
      <c r="B53" s="30">
        <v>22110051</v>
      </c>
      <c r="C53" s="30">
        <v>75</v>
      </c>
      <c r="D53" s="2">
        <v>48</v>
      </c>
      <c r="E53" s="9">
        <f>D53/80*100</f>
        <v>60</v>
      </c>
    </row>
    <row r="54" spans="2:16" x14ac:dyDescent="0.3">
      <c r="B54" s="30">
        <v>22110043</v>
      </c>
      <c r="C54" s="30">
        <v>75</v>
      </c>
      <c r="D54" s="2">
        <v>48</v>
      </c>
      <c r="E54" s="9">
        <f>D54/80*100</f>
        <v>60</v>
      </c>
    </row>
    <row r="55" spans="2:16" x14ac:dyDescent="0.3">
      <c r="B55" s="30">
        <v>22110040</v>
      </c>
      <c r="C55" s="30">
        <v>75</v>
      </c>
      <c r="D55" s="2">
        <v>48</v>
      </c>
      <c r="E55" s="9">
        <f>D55/80*100</f>
        <v>60</v>
      </c>
    </row>
    <row r="56" spans="2:16" x14ac:dyDescent="0.3">
      <c r="B56" s="30">
        <v>22110135</v>
      </c>
      <c r="C56" s="30">
        <v>72.5</v>
      </c>
      <c r="D56" s="2">
        <v>52</v>
      </c>
      <c r="E56" s="9">
        <f>D56/80*100</f>
        <v>65</v>
      </c>
    </row>
    <row r="57" spans="2:16" ht="17.45" customHeight="1" x14ac:dyDescent="0.3">
      <c r="B57" s="30">
        <v>22110129</v>
      </c>
      <c r="C57" s="30">
        <v>72.5</v>
      </c>
      <c r="D57" s="2">
        <v>52</v>
      </c>
      <c r="E57" s="9">
        <f>D57/80*100</f>
        <v>65</v>
      </c>
    </row>
    <row r="58" spans="2:16" ht="17.45" customHeight="1" x14ac:dyDescent="0.3">
      <c r="B58" s="30">
        <v>22110072</v>
      </c>
      <c r="C58" s="30">
        <v>72.5</v>
      </c>
      <c r="D58" s="2">
        <v>52</v>
      </c>
      <c r="E58" s="9">
        <f>D58/80*100</f>
        <v>65</v>
      </c>
    </row>
    <row r="59" spans="2:16" ht="17.45" customHeight="1" x14ac:dyDescent="0.3">
      <c r="B59" s="30">
        <v>22110017</v>
      </c>
      <c r="C59" s="30">
        <v>72.5</v>
      </c>
      <c r="D59" s="2">
        <v>52</v>
      </c>
      <c r="E59" s="9">
        <f>D59/80*100</f>
        <v>65</v>
      </c>
    </row>
    <row r="60" spans="2:16" ht="17.45" customHeight="1" x14ac:dyDescent="0.3">
      <c r="B60" s="30">
        <v>22110035</v>
      </c>
      <c r="C60" s="30">
        <v>70</v>
      </c>
      <c r="D60" s="2">
        <v>56</v>
      </c>
      <c r="E60" s="9">
        <f>D60/80*100</f>
        <v>70</v>
      </c>
    </row>
    <row r="61" spans="2:16" ht="17.45" customHeight="1" x14ac:dyDescent="0.3">
      <c r="B61" s="30">
        <v>22110090</v>
      </c>
      <c r="C61" s="30">
        <v>67.5</v>
      </c>
      <c r="D61" s="2">
        <v>57</v>
      </c>
      <c r="E61" s="9">
        <f>D61/80*100</f>
        <v>71.25</v>
      </c>
    </row>
    <row r="62" spans="2:16" ht="17.45" customHeight="1" x14ac:dyDescent="0.3">
      <c r="B62" s="30">
        <v>22110136</v>
      </c>
      <c r="C62" s="30">
        <v>65</v>
      </c>
      <c r="D62" s="2">
        <v>58</v>
      </c>
      <c r="E62" s="9">
        <f>D62/80*100</f>
        <v>72.5</v>
      </c>
    </row>
    <row r="63" spans="2:16" ht="17.45" customHeight="1" x14ac:dyDescent="0.3">
      <c r="B63" s="30">
        <v>22110116</v>
      </c>
      <c r="C63" s="30">
        <v>65</v>
      </c>
      <c r="D63" s="2">
        <v>58</v>
      </c>
      <c r="E63" s="9">
        <f>D63/80*100</f>
        <v>72.5</v>
      </c>
    </row>
    <row r="64" spans="2:16" ht="17.45" customHeight="1" x14ac:dyDescent="0.3">
      <c r="B64" s="30">
        <v>22110105</v>
      </c>
      <c r="C64" s="30">
        <v>65</v>
      </c>
      <c r="D64" s="2">
        <v>58</v>
      </c>
      <c r="E64" s="9">
        <f>D64/80*100</f>
        <v>72.5</v>
      </c>
    </row>
    <row r="65" spans="2:5" ht="17.45" customHeight="1" x14ac:dyDescent="0.3">
      <c r="B65" s="30">
        <v>22110124</v>
      </c>
      <c r="C65" s="30">
        <v>62.5</v>
      </c>
      <c r="D65" s="2">
        <v>61</v>
      </c>
      <c r="E65" s="9">
        <f>D65/80*100</f>
        <v>76.25</v>
      </c>
    </row>
    <row r="66" spans="2:5" ht="17.45" customHeight="1" x14ac:dyDescent="0.3">
      <c r="B66" s="30">
        <v>22110103</v>
      </c>
      <c r="C66" s="30">
        <v>62.5</v>
      </c>
      <c r="D66" s="2">
        <v>61</v>
      </c>
      <c r="E66" s="9">
        <f>D66/80*100</f>
        <v>76.25</v>
      </c>
    </row>
    <row r="67" spans="2:5" ht="17.45" customHeight="1" x14ac:dyDescent="0.3">
      <c r="B67" s="30">
        <v>22110076</v>
      </c>
      <c r="C67" s="30">
        <v>62.5</v>
      </c>
      <c r="D67" s="2">
        <v>61</v>
      </c>
      <c r="E67" s="9">
        <f>D67/80*100</f>
        <v>76.25</v>
      </c>
    </row>
    <row r="68" spans="2:5" ht="17.45" customHeight="1" x14ac:dyDescent="0.3">
      <c r="B68" s="30">
        <v>22110117</v>
      </c>
      <c r="C68" s="30">
        <v>60</v>
      </c>
      <c r="D68" s="2">
        <v>64</v>
      </c>
      <c r="E68" s="9">
        <f>D68/80*100</f>
        <v>80</v>
      </c>
    </row>
    <row r="69" spans="2:5" ht="17.45" customHeight="1" x14ac:dyDescent="0.3">
      <c r="B69" s="30">
        <v>22110039</v>
      </c>
      <c r="C69" s="30">
        <v>60</v>
      </c>
      <c r="D69" s="2">
        <v>64</v>
      </c>
      <c r="E69" s="9">
        <f>D69/80*100</f>
        <v>80</v>
      </c>
    </row>
    <row r="70" spans="2:5" ht="17.45" customHeight="1" x14ac:dyDescent="0.3">
      <c r="B70" s="30">
        <v>22110133</v>
      </c>
      <c r="C70" s="30">
        <v>57.5</v>
      </c>
      <c r="D70" s="2">
        <v>66</v>
      </c>
      <c r="E70" s="9">
        <f>D70/80*100</f>
        <v>82.5</v>
      </c>
    </row>
    <row r="71" spans="2:5" ht="17.45" customHeight="1" x14ac:dyDescent="0.3">
      <c r="B71" s="30">
        <v>22110086</v>
      </c>
      <c r="C71" s="30">
        <v>57.5</v>
      </c>
      <c r="D71" s="2">
        <v>66</v>
      </c>
      <c r="E71" s="9">
        <f>D71/80*100</f>
        <v>82.5</v>
      </c>
    </row>
    <row r="72" spans="2:5" ht="17.45" customHeight="1" x14ac:dyDescent="0.3">
      <c r="B72" s="30">
        <v>22110078</v>
      </c>
      <c r="C72" s="30">
        <v>57.5</v>
      </c>
      <c r="D72" s="2">
        <v>66</v>
      </c>
      <c r="E72" s="9">
        <f>D72/80*100</f>
        <v>82.5</v>
      </c>
    </row>
    <row r="73" spans="2:5" ht="17.45" customHeight="1" x14ac:dyDescent="0.3">
      <c r="B73" s="30">
        <v>22110019</v>
      </c>
      <c r="C73" s="30">
        <v>57.5</v>
      </c>
      <c r="D73" s="2">
        <v>66</v>
      </c>
      <c r="E73" s="9">
        <f>D73/80*100</f>
        <v>82.5</v>
      </c>
    </row>
    <row r="74" spans="2:5" ht="17.45" customHeight="1" x14ac:dyDescent="0.3">
      <c r="B74" s="30">
        <v>22110015</v>
      </c>
      <c r="C74" s="30">
        <v>57.5</v>
      </c>
      <c r="D74" s="2">
        <v>66</v>
      </c>
      <c r="E74" s="9">
        <f>D74/80*100</f>
        <v>82.5</v>
      </c>
    </row>
    <row r="75" spans="2:5" ht="17.45" customHeight="1" x14ac:dyDescent="0.3">
      <c r="B75" s="30">
        <v>22110132</v>
      </c>
      <c r="C75" s="30">
        <v>55</v>
      </c>
      <c r="D75" s="2">
        <v>71</v>
      </c>
      <c r="E75" s="9">
        <f>D75/80*100</f>
        <v>88.75</v>
      </c>
    </row>
    <row r="76" spans="2:5" ht="17.45" customHeight="1" x14ac:dyDescent="0.3">
      <c r="B76" s="30">
        <v>22110128</v>
      </c>
      <c r="C76" s="30">
        <v>52.5</v>
      </c>
      <c r="D76" s="2">
        <v>72</v>
      </c>
      <c r="E76" s="9">
        <f>D76/80*100</f>
        <v>90</v>
      </c>
    </row>
    <row r="77" spans="2:5" ht="17.45" customHeight="1" x14ac:dyDescent="0.3">
      <c r="B77" s="30">
        <v>22110106</v>
      </c>
      <c r="C77" s="30">
        <v>52.5</v>
      </c>
      <c r="D77" s="2">
        <v>72</v>
      </c>
      <c r="E77" s="9">
        <f>D77/80*100</f>
        <v>90</v>
      </c>
    </row>
    <row r="78" spans="2:5" ht="17.45" customHeight="1" x14ac:dyDescent="0.3">
      <c r="B78" s="30">
        <v>22110007</v>
      </c>
      <c r="C78" s="30">
        <v>50</v>
      </c>
      <c r="D78" s="2">
        <v>74</v>
      </c>
      <c r="E78" s="9">
        <f>D78/80*100</f>
        <v>92.5</v>
      </c>
    </row>
    <row r="79" spans="2:5" ht="17.45" customHeight="1" x14ac:dyDescent="0.3">
      <c r="B79" s="30">
        <v>22110111</v>
      </c>
      <c r="C79" s="30">
        <v>47.5</v>
      </c>
      <c r="D79" s="2">
        <v>75</v>
      </c>
      <c r="E79" s="9">
        <f>D79/80*100</f>
        <v>93.75</v>
      </c>
    </row>
    <row r="80" spans="2:5" x14ac:dyDescent="0.3">
      <c r="B80" s="30">
        <v>22110021</v>
      </c>
      <c r="C80" s="30">
        <v>45</v>
      </c>
      <c r="D80" s="2">
        <v>76</v>
      </c>
      <c r="E80" s="9">
        <f>D80/80*100</f>
        <v>95</v>
      </c>
    </row>
    <row r="81" spans="2:5" x14ac:dyDescent="0.3">
      <c r="B81" s="30">
        <v>22110031</v>
      </c>
      <c r="C81" s="30">
        <v>42.5</v>
      </c>
      <c r="D81" s="2">
        <v>77</v>
      </c>
      <c r="E81" s="9">
        <f>D81/80*100</f>
        <v>96.25</v>
      </c>
    </row>
    <row r="82" spans="2:5" x14ac:dyDescent="0.3">
      <c r="B82" s="30">
        <v>22110110</v>
      </c>
      <c r="C82" s="30">
        <v>40</v>
      </c>
      <c r="D82" s="2">
        <v>78</v>
      </c>
      <c r="E82" s="9">
        <f>D82/80*100</f>
        <v>97.5</v>
      </c>
    </row>
    <row r="83" spans="2:5" x14ac:dyDescent="0.3">
      <c r="B83" s="30">
        <v>22110003</v>
      </c>
      <c r="C83" s="30">
        <v>40</v>
      </c>
      <c r="D83" s="2">
        <v>78</v>
      </c>
      <c r="E83" s="9">
        <f>D83/80*100</f>
        <v>97.5</v>
      </c>
    </row>
    <row r="84" spans="2:5" x14ac:dyDescent="0.3">
      <c r="B84" s="30">
        <v>22110138</v>
      </c>
      <c r="C84" s="30">
        <v>35</v>
      </c>
      <c r="D84" s="2">
        <v>80</v>
      </c>
      <c r="E84" s="9">
        <f>D84/80*100</f>
        <v>100</v>
      </c>
    </row>
    <row r="85" spans="2:5" x14ac:dyDescent="0.3">
      <c r="B85" s="30">
        <v>22110085</v>
      </c>
      <c r="C85" s="30">
        <v>25</v>
      </c>
      <c r="D85" s="2">
        <v>81</v>
      </c>
      <c r="E85" s="9">
        <f>D85/80*100</f>
        <v>101.25</v>
      </c>
    </row>
    <row r="86" spans="2:5" x14ac:dyDescent="0.3">
      <c r="B86" s="30">
        <v>22110131</v>
      </c>
      <c r="C86" s="30">
        <v>0</v>
      </c>
      <c r="D86" s="2">
        <v>138</v>
      </c>
      <c r="E86" s="9">
        <f>D86/138*100</f>
        <v>100</v>
      </c>
    </row>
    <row r="87" spans="2:5" x14ac:dyDescent="0.3">
      <c r="B87" s="30">
        <v>22110130</v>
      </c>
      <c r="C87" s="30">
        <v>0</v>
      </c>
      <c r="D87" s="2">
        <v>138</v>
      </c>
      <c r="E87" s="9">
        <f>D87/138*100</f>
        <v>100</v>
      </c>
    </row>
    <row r="88" spans="2:5" x14ac:dyDescent="0.3">
      <c r="B88" s="30">
        <v>22110126</v>
      </c>
      <c r="C88" s="30">
        <v>0</v>
      </c>
      <c r="D88" s="2">
        <v>138</v>
      </c>
      <c r="E88" s="9">
        <f>D88/138*100</f>
        <v>100</v>
      </c>
    </row>
    <row r="89" spans="2:5" x14ac:dyDescent="0.3">
      <c r="B89" s="30">
        <v>22110125</v>
      </c>
      <c r="C89" s="30">
        <v>0</v>
      </c>
      <c r="D89" s="2">
        <v>138</v>
      </c>
      <c r="E89" s="9">
        <f>D89/138*100</f>
        <v>100</v>
      </c>
    </row>
    <row r="90" spans="2:5" x14ac:dyDescent="0.3">
      <c r="B90" s="30">
        <v>22110123</v>
      </c>
      <c r="C90" s="30">
        <v>0</v>
      </c>
      <c r="D90" s="2">
        <v>138</v>
      </c>
      <c r="E90" s="9">
        <f>D90/138*100</f>
        <v>100</v>
      </c>
    </row>
    <row r="91" spans="2:5" x14ac:dyDescent="0.3">
      <c r="B91" s="30">
        <v>22110122</v>
      </c>
      <c r="C91" s="30">
        <v>0</v>
      </c>
      <c r="D91" s="2">
        <v>138</v>
      </c>
      <c r="E91" s="9">
        <f>D91/138*100</f>
        <v>100</v>
      </c>
    </row>
    <row r="92" spans="2:5" x14ac:dyDescent="0.3">
      <c r="B92" s="30">
        <v>22110121</v>
      </c>
      <c r="C92" s="30">
        <v>0</v>
      </c>
      <c r="D92" s="2">
        <v>138</v>
      </c>
      <c r="E92" s="9">
        <f>D92/138*100</f>
        <v>100</v>
      </c>
    </row>
    <row r="93" spans="2:5" x14ac:dyDescent="0.3">
      <c r="B93" s="30">
        <v>22110120</v>
      </c>
      <c r="C93" s="30">
        <v>0</v>
      </c>
      <c r="D93" s="2">
        <v>138</v>
      </c>
      <c r="E93" s="9">
        <f>D93/138*100</f>
        <v>100</v>
      </c>
    </row>
    <row r="94" spans="2:5" x14ac:dyDescent="0.3">
      <c r="B94" s="30">
        <v>22110119</v>
      </c>
      <c r="C94" s="30">
        <v>0</v>
      </c>
      <c r="D94" s="2">
        <v>138</v>
      </c>
      <c r="E94" s="9">
        <f>D94/138*100</f>
        <v>100</v>
      </c>
    </row>
    <row r="95" spans="2:5" x14ac:dyDescent="0.3">
      <c r="B95" s="30">
        <v>22110118</v>
      </c>
      <c r="C95" s="30">
        <v>0</v>
      </c>
      <c r="D95" s="2">
        <v>138</v>
      </c>
      <c r="E95" s="9">
        <f>D95/138*100</f>
        <v>100</v>
      </c>
    </row>
    <row r="96" spans="2:5" x14ac:dyDescent="0.3">
      <c r="B96" s="30">
        <v>22110113</v>
      </c>
      <c r="C96" s="30">
        <v>0</v>
      </c>
      <c r="D96" s="2">
        <v>138</v>
      </c>
      <c r="E96" s="9">
        <f>D96/138*100</f>
        <v>100</v>
      </c>
    </row>
    <row r="97" spans="2:5" x14ac:dyDescent="0.3">
      <c r="B97" s="30">
        <v>22110108</v>
      </c>
      <c r="C97" s="30">
        <v>0</v>
      </c>
      <c r="D97" s="2">
        <v>138</v>
      </c>
      <c r="E97" s="9">
        <f>D97/138*100</f>
        <v>100</v>
      </c>
    </row>
    <row r="98" spans="2:5" x14ac:dyDescent="0.3">
      <c r="B98" s="30">
        <v>22110104</v>
      </c>
      <c r="C98" s="30">
        <v>0</v>
      </c>
      <c r="D98" s="2">
        <v>138</v>
      </c>
      <c r="E98" s="9">
        <f>D98/138*100</f>
        <v>100</v>
      </c>
    </row>
    <row r="99" spans="2:5" x14ac:dyDescent="0.3">
      <c r="B99" s="30">
        <v>22110102</v>
      </c>
      <c r="C99" s="30">
        <v>0</v>
      </c>
      <c r="D99" s="2">
        <v>138</v>
      </c>
      <c r="E99" s="9">
        <f>D99/138*100</f>
        <v>100</v>
      </c>
    </row>
    <row r="100" spans="2:5" x14ac:dyDescent="0.3">
      <c r="B100" s="30">
        <v>22110100</v>
      </c>
      <c r="C100" s="30">
        <v>0</v>
      </c>
      <c r="D100" s="2">
        <v>138</v>
      </c>
      <c r="E100" s="9">
        <f>D100/138*100</f>
        <v>100</v>
      </c>
    </row>
    <row r="101" spans="2:5" x14ac:dyDescent="0.3">
      <c r="B101" s="30">
        <v>22110099</v>
      </c>
      <c r="C101" s="30">
        <v>0</v>
      </c>
      <c r="D101" s="2">
        <v>138</v>
      </c>
      <c r="E101" s="9">
        <f>D101/138*100</f>
        <v>100</v>
      </c>
    </row>
    <row r="102" spans="2:5" x14ac:dyDescent="0.3">
      <c r="B102" s="30">
        <v>22110098</v>
      </c>
      <c r="C102" s="30">
        <v>0</v>
      </c>
      <c r="D102" s="2">
        <v>138</v>
      </c>
      <c r="E102" s="9">
        <f>D102/138*100</f>
        <v>100</v>
      </c>
    </row>
    <row r="103" spans="2:5" x14ac:dyDescent="0.3">
      <c r="B103" s="30">
        <v>22110097</v>
      </c>
      <c r="C103" s="30">
        <v>0</v>
      </c>
      <c r="D103" s="2">
        <v>138</v>
      </c>
      <c r="E103" s="9">
        <f>D103/138*100</f>
        <v>100</v>
      </c>
    </row>
    <row r="104" spans="2:5" x14ac:dyDescent="0.3">
      <c r="B104" s="30">
        <v>22110095</v>
      </c>
      <c r="C104" s="30">
        <v>0</v>
      </c>
      <c r="D104" s="2">
        <v>138</v>
      </c>
      <c r="E104" s="9">
        <f>D104/138*100</f>
        <v>100</v>
      </c>
    </row>
    <row r="105" spans="2:5" x14ac:dyDescent="0.3">
      <c r="B105" s="30">
        <v>22110092</v>
      </c>
      <c r="C105" s="30">
        <v>0</v>
      </c>
      <c r="D105" s="2">
        <v>138</v>
      </c>
      <c r="E105" s="9">
        <f>D105/138*100</f>
        <v>100</v>
      </c>
    </row>
    <row r="106" spans="2:5" x14ac:dyDescent="0.3">
      <c r="B106" s="30">
        <v>22110091</v>
      </c>
      <c r="C106" s="30">
        <v>0</v>
      </c>
      <c r="D106" s="2">
        <v>138</v>
      </c>
      <c r="E106" s="9">
        <f>D106/138*100</f>
        <v>100</v>
      </c>
    </row>
    <row r="107" spans="2:5" x14ac:dyDescent="0.3">
      <c r="B107" s="30">
        <v>22110087</v>
      </c>
      <c r="C107" s="30">
        <v>0</v>
      </c>
      <c r="D107" s="2">
        <v>138</v>
      </c>
      <c r="E107" s="9">
        <f>D107/138*100</f>
        <v>100</v>
      </c>
    </row>
    <row r="108" spans="2:5" x14ac:dyDescent="0.3">
      <c r="B108" s="30">
        <v>22110081</v>
      </c>
      <c r="C108" s="30">
        <v>0</v>
      </c>
      <c r="D108" s="2">
        <v>138</v>
      </c>
      <c r="E108" s="9">
        <f>D108/138*100</f>
        <v>100</v>
      </c>
    </row>
    <row r="109" spans="2:5" x14ac:dyDescent="0.3">
      <c r="B109" s="30">
        <v>22110079</v>
      </c>
      <c r="C109" s="30">
        <v>0</v>
      </c>
      <c r="D109" s="2">
        <v>138</v>
      </c>
      <c r="E109" s="9">
        <f>D109/138*100</f>
        <v>100</v>
      </c>
    </row>
    <row r="110" spans="2:5" x14ac:dyDescent="0.3">
      <c r="B110" s="30">
        <v>22110075</v>
      </c>
      <c r="C110" s="30">
        <v>0</v>
      </c>
      <c r="D110" s="2">
        <v>138</v>
      </c>
      <c r="E110" s="9">
        <f>D110/138*100</f>
        <v>100</v>
      </c>
    </row>
    <row r="111" spans="2:5" x14ac:dyDescent="0.3">
      <c r="B111" s="30">
        <v>22110071</v>
      </c>
      <c r="C111" s="30">
        <v>0</v>
      </c>
      <c r="D111" s="2">
        <v>138</v>
      </c>
      <c r="E111" s="9">
        <f>D111/138*100</f>
        <v>100</v>
      </c>
    </row>
    <row r="112" spans="2:5" x14ac:dyDescent="0.3">
      <c r="B112" s="30">
        <v>22110070</v>
      </c>
      <c r="C112" s="30">
        <v>0</v>
      </c>
      <c r="D112" s="2">
        <v>138</v>
      </c>
      <c r="E112" s="9">
        <f>D112/138*100</f>
        <v>100</v>
      </c>
    </row>
    <row r="113" spans="2:5" ht="17.45" customHeight="1" x14ac:dyDescent="0.3">
      <c r="B113" s="30">
        <v>22110069</v>
      </c>
      <c r="C113" s="30">
        <v>0</v>
      </c>
      <c r="D113" s="2">
        <v>138</v>
      </c>
      <c r="E113" s="9">
        <f>D113/138*100</f>
        <v>100</v>
      </c>
    </row>
    <row r="114" spans="2:5" x14ac:dyDescent="0.3">
      <c r="B114" s="30">
        <v>22110068</v>
      </c>
      <c r="C114" s="30">
        <v>0</v>
      </c>
      <c r="D114" s="2">
        <v>138</v>
      </c>
      <c r="E114" s="9">
        <f>D114/138*100</f>
        <v>100</v>
      </c>
    </row>
    <row r="115" spans="2:5" ht="17.45" customHeight="1" x14ac:dyDescent="0.3">
      <c r="B115" s="30">
        <v>22110067</v>
      </c>
      <c r="C115" s="30">
        <v>0</v>
      </c>
      <c r="D115" s="2">
        <v>138</v>
      </c>
      <c r="E115" s="9">
        <f>D115/138*100</f>
        <v>100</v>
      </c>
    </row>
    <row r="116" spans="2:5" x14ac:dyDescent="0.3">
      <c r="B116" s="30">
        <v>22110064</v>
      </c>
      <c r="C116" s="30">
        <v>0</v>
      </c>
      <c r="D116" s="2">
        <v>138</v>
      </c>
      <c r="E116" s="9">
        <f>D116/138*100</f>
        <v>100</v>
      </c>
    </row>
    <row r="117" spans="2:5" x14ac:dyDescent="0.3">
      <c r="B117" s="30">
        <v>22110062</v>
      </c>
      <c r="C117" s="30">
        <v>0</v>
      </c>
      <c r="D117" s="2">
        <v>138</v>
      </c>
      <c r="E117" s="9">
        <f>D117/138*100</f>
        <v>100</v>
      </c>
    </row>
    <row r="118" spans="2:5" x14ac:dyDescent="0.3">
      <c r="B118" s="30">
        <v>22110061</v>
      </c>
      <c r="C118" s="30">
        <v>0</v>
      </c>
      <c r="D118" s="2">
        <v>138</v>
      </c>
      <c r="E118" s="9">
        <f>D118/138*100</f>
        <v>100</v>
      </c>
    </row>
    <row r="119" spans="2:5" x14ac:dyDescent="0.3">
      <c r="B119" s="30">
        <v>22110057</v>
      </c>
      <c r="C119" s="30">
        <v>0</v>
      </c>
      <c r="D119" s="2">
        <v>138</v>
      </c>
      <c r="E119" s="9">
        <f>D119/138*100</f>
        <v>100</v>
      </c>
    </row>
    <row r="120" spans="2:5" x14ac:dyDescent="0.3">
      <c r="B120" s="30">
        <v>22110056</v>
      </c>
      <c r="C120" s="30">
        <v>0</v>
      </c>
      <c r="D120" s="2">
        <v>138</v>
      </c>
      <c r="E120" s="9">
        <f>D120/138*100</f>
        <v>100</v>
      </c>
    </row>
    <row r="121" spans="2:5" ht="17.45" customHeight="1" x14ac:dyDescent="0.3">
      <c r="B121" s="30">
        <v>22110055</v>
      </c>
      <c r="C121" s="30">
        <v>0</v>
      </c>
      <c r="D121" s="2">
        <v>138</v>
      </c>
      <c r="E121" s="9">
        <f>D121/138*100</f>
        <v>100</v>
      </c>
    </row>
    <row r="122" spans="2:5" x14ac:dyDescent="0.3">
      <c r="B122" s="30">
        <v>22110054</v>
      </c>
      <c r="C122" s="30">
        <v>0</v>
      </c>
      <c r="D122" s="2">
        <v>138</v>
      </c>
      <c r="E122" s="9">
        <f>D122/138*100</f>
        <v>100</v>
      </c>
    </row>
    <row r="123" spans="2:5" x14ac:dyDescent="0.3">
      <c r="B123" s="30">
        <v>22110049</v>
      </c>
      <c r="C123" s="30">
        <v>0</v>
      </c>
      <c r="D123" s="2">
        <v>138</v>
      </c>
      <c r="E123" s="9">
        <f>D123/138*100</f>
        <v>100</v>
      </c>
    </row>
    <row r="124" spans="2:5" x14ac:dyDescent="0.3">
      <c r="B124" s="30">
        <v>22110048</v>
      </c>
      <c r="C124" s="30">
        <v>0</v>
      </c>
      <c r="D124" s="2">
        <v>138</v>
      </c>
      <c r="E124" s="9">
        <f>D124/138*100</f>
        <v>100</v>
      </c>
    </row>
    <row r="125" spans="2:5" x14ac:dyDescent="0.3">
      <c r="B125" s="30">
        <v>22110046</v>
      </c>
      <c r="C125" s="30">
        <v>0</v>
      </c>
      <c r="D125" s="2">
        <v>138</v>
      </c>
      <c r="E125" s="9">
        <f>D125/138*100</f>
        <v>100</v>
      </c>
    </row>
    <row r="126" spans="2:5" x14ac:dyDescent="0.3">
      <c r="B126" s="30">
        <v>22110045</v>
      </c>
      <c r="C126" s="30">
        <v>0</v>
      </c>
      <c r="D126" s="2">
        <v>138</v>
      </c>
      <c r="E126" s="9">
        <f>D126/138*100</f>
        <v>100</v>
      </c>
    </row>
    <row r="127" spans="2:5" x14ac:dyDescent="0.3">
      <c r="B127" s="30">
        <v>22110044</v>
      </c>
      <c r="C127" s="30">
        <v>0</v>
      </c>
      <c r="D127" s="2">
        <v>138</v>
      </c>
      <c r="E127" s="9">
        <f>D127/138*100</f>
        <v>100</v>
      </c>
    </row>
    <row r="128" spans="2:5" x14ac:dyDescent="0.3">
      <c r="B128" s="30">
        <v>22110042</v>
      </c>
      <c r="C128" s="30">
        <v>0</v>
      </c>
      <c r="D128" s="2">
        <v>138</v>
      </c>
      <c r="E128" s="9">
        <f>D128/138*100</f>
        <v>100</v>
      </c>
    </row>
    <row r="129" spans="2:5" x14ac:dyDescent="0.3">
      <c r="B129" s="30">
        <v>22110038</v>
      </c>
      <c r="C129" s="30">
        <v>0</v>
      </c>
      <c r="D129" s="2">
        <v>138</v>
      </c>
      <c r="E129" s="9">
        <f>D129/138*100</f>
        <v>100</v>
      </c>
    </row>
    <row r="130" spans="2:5" x14ac:dyDescent="0.3">
      <c r="B130" s="30">
        <v>22110033</v>
      </c>
      <c r="C130" s="30">
        <v>0</v>
      </c>
      <c r="D130" s="2">
        <v>138</v>
      </c>
      <c r="E130" s="9">
        <f>D130/138*100</f>
        <v>100</v>
      </c>
    </row>
    <row r="131" spans="2:5" x14ac:dyDescent="0.3">
      <c r="B131" s="30">
        <v>22110030</v>
      </c>
      <c r="C131" s="30">
        <v>0</v>
      </c>
      <c r="D131" s="2">
        <v>138</v>
      </c>
      <c r="E131" s="9">
        <f>D131/138*100</f>
        <v>100</v>
      </c>
    </row>
    <row r="132" spans="2:5" x14ac:dyDescent="0.3">
      <c r="B132" s="30">
        <v>22110029</v>
      </c>
      <c r="C132" s="30">
        <v>0</v>
      </c>
      <c r="D132" s="2">
        <v>138</v>
      </c>
      <c r="E132" s="9">
        <f>D132/138*100</f>
        <v>100</v>
      </c>
    </row>
    <row r="133" spans="2:5" x14ac:dyDescent="0.3">
      <c r="B133" s="30">
        <v>22110024</v>
      </c>
      <c r="C133" s="30">
        <v>0</v>
      </c>
      <c r="D133" s="2">
        <v>138</v>
      </c>
      <c r="E133" s="9">
        <f>D133/138*100</f>
        <v>100</v>
      </c>
    </row>
    <row r="134" spans="2:5" x14ac:dyDescent="0.3">
      <c r="B134" s="30">
        <v>22110023</v>
      </c>
      <c r="C134" s="30">
        <v>0</v>
      </c>
      <c r="D134" s="2">
        <v>138</v>
      </c>
      <c r="E134" s="9">
        <f>D134/138*100</f>
        <v>100</v>
      </c>
    </row>
    <row r="135" spans="2:5" x14ac:dyDescent="0.3">
      <c r="B135" s="30">
        <v>22110016</v>
      </c>
      <c r="C135" s="30">
        <v>0</v>
      </c>
      <c r="D135" s="2">
        <v>138</v>
      </c>
      <c r="E135" s="9">
        <f>D135/138*100</f>
        <v>100</v>
      </c>
    </row>
    <row r="136" spans="2:5" x14ac:dyDescent="0.3">
      <c r="B136" s="30">
        <v>22110013</v>
      </c>
      <c r="C136" s="30">
        <v>0</v>
      </c>
      <c r="D136" s="2">
        <v>138</v>
      </c>
      <c r="E136" s="9">
        <f>D136/138*100</f>
        <v>100</v>
      </c>
    </row>
    <row r="137" spans="2:5" x14ac:dyDescent="0.3">
      <c r="B137" s="30">
        <v>22110012</v>
      </c>
      <c r="C137" s="30">
        <v>0</v>
      </c>
      <c r="D137" s="2">
        <v>138</v>
      </c>
      <c r="E137" s="9">
        <f>D137/138*100</f>
        <v>100</v>
      </c>
    </row>
    <row r="138" spans="2:5" x14ac:dyDescent="0.3">
      <c r="B138" s="30">
        <v>22110011</v>
      </c>
      <c r="C138" s="30">
        <v>0</v>
      </c>
      <c r="D138" s="2">
        <v>138</v>
      </c>
      <c r="E138" s="9">
        <f>D138/138*100</f>
        <v>100</v>
      </c>
    </row>
    <row r="139" spans="2:5" x14ac:dyDescent="0.3">
      <c r="B139" s="30">
        <v>22110009</v>
      </c>
      <c r="C139" s="30">
        <v>0</v>
      </c>
      <c r="D139" s="2">
        <v>138</v>
      </c>
      <c r="E139" s="9">
        <f>D139/138*100</f>
        <v>100</v>
      </c>
    </row>
    <row r="140" spans="2:5" x14ac:dyDescent="0.3">
      <c r="B140" s="30">
        <v>22110008</v>
      </c>
      <c r="C140" s="30">
        <v>0</v>
      </c>
      <c r="D140" s="2">
        <v>138</v>
      </c>
      <c r="E140" s="9">
        <f>D140/138*100</f>
        <v>100</v>
      </c>
    </row>
    <row r="141" spans="2:5" x14ac:dyDescent="0.3">
      <c r="B141" s="30">
        <v>22110006</v>
      </c>
      <c r="C141" s="30">
        <v>0</v>
      </c>
      <c r="D141" s="2">
        <v>138</v>
      </c>
      <c r="E141" s="9">
        <f>D141/138*100</f>
        <v>100</v>
      </c>
    </row>
    <row r="142" spans="2:5" x14ac:dyDescent="0.3">
      <c r="B142" s="30">
        <v>22110001</v>
      </c>
      <c r="C142" s="30">
        <v>0</v>
      </c>
      <c r="D142" s="2">
        <v>138</v>
      </c>
      <c r="E142" s="9">
        <f>D142/138*100</f>
        <v>100</v>
      </c>
    </row>
  </sheetData>
  <sortState xmlns:xlrd2="http://schemas.microsoft.com/office/spreadsheetml/2017/richdata2" ref="B5:E142">
    <sortCondition descending="1" ref="C5:C142"/>
  </sortState>
  <mergeCells count="1">
    <mergeCell ref="B1:P2"/>
  </mergeCells>
  <phoneticPr fontId="1" type="noConversion"/>
  <pageMargins left="1" right="1" top="1" bottom="1" header="0.5" footer="0.5"/>
  <pageSetup paperSize="9" scale="3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D005E-3DFE-450C-9C9E-8B59B50121B6}">
  <sheetPr>
    <pageSetUpPr fitToPage="1"/>
  </sheetPr>
  <dimension ref="B1:P142"/>
  <sheetViews>
    <sheetView showGridLines="0" topLeftCell="A119" zoomScale="85" zoomScaleNormal="85" workbookViewId="0">
      <selection sqref="A1:Q144"/>
    </sheetView>
  </sheetViews>
  <sheetFormatPr defaultRowHeight="16.5" x14ac:dyDescent="0.3"/>
  <cols>
    <col min="2" max="2" width="11" bestFit="1" customWidth="1"/>
  </cols>
  <sheetData>
    <row r="1" spans="2:16" ht="16.5" customHeight="1" x14ac:dyDescent="0.3">
      <c r="B1" s="32" t="s">
        <v>43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2:16" ht="18" customHeight="1" x14ac:dyDescent="0.3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4" spans="2:16" ht="17.25" thickBot="1" x14ac:dyDescent="0.35">
      <c r="B4" s="3" t="s">
        <v>11</v>
      </c>
      <c r="C4" s="3" t="s">
        <v>10</v>
      </c>
      <c r="D4" s="3" t="s">
        <v>9</v>
      </c>
      <c r="E4" s="3" t="s">
        <v>8</v>
      </c>
      <c r="N4" s="12" t="s">
        <v>7</v>
      </c>
      <c r="O4" s="11" t="s">
        <v>6</v>
      </c>
      <c r="P4" s="10" t="s">
        <v>5</v>
      </c>
    </row>
    <row r="5" spans="2:16" x14ac:dyDescent="0.3">
      <c r="B5" s="30">
        <v>22110014</v>
      </c>
      <c r="C5" s="30">
        <v>90</v>
      </c>
      <c r="D5" s="2">
        <v>1</v>
      </c>
      <c r="E5" s="9">
        <f>D5/68*100</f>
        <v>1.4705882352941175</v>
      </c>
      <c r="N5" s="29">
        <v>100</v>
      </c>
      <c r="O5" s="6">
        <f>FREQUENCY($C$5:$C$98,N5:N44)</f>
        <v>0</v>
      </c>
      <c r="P5" s="5">
        <f>O5</f>
        <v>0</v>
      </c>
    </row>
    <row r="6" spans="2:16" x14ac:dyDescent="0.3">
      <c r="B6" s="30">
        <v>22110028</v>
      </c>
      <c r="C6" s="30">
        <v>85</v>
      </c>
      <c r="D6" s="2">
        <v>2</v>
      </c>
      <c r="E6" s="9">
        <f t="shared" ref="E6:E69" si="0">D6/68*100</f>
        <v>2.9411764705882351</v>
      </c>
      <c r="N6" s="8">
        <v>97.5</v>
      </c>
      <c r="O6" s="6">
        <f t="shared" ref="O6:O44" si="1">FREQUENCY($C$5:$C$98,N6:N45)</f>
        <v>0</v>
      </c>
      <c r="P6" s="5">
        <f>P5+O6</f>
        <v>0</v>
      </c>
    </row>
    <row r="7" spans="2:16" x14ac:dyDescent="0.3">
      <c r="B7" s="30">
        <v>22110029</v>
      </c>
      <c r="C7" s="30">
        <v>80</v>
      </c>
      <c r="D7" s="2">
        <v>3</v>
      </c>
      <c r="E7" s="9">
        <f t="shared" si="0"/>
        <v>4.4117647058823533</v>
      </c>
      <c r="N7" s="8">
        <v>95</v>
      </c>
      <c r="O7" s="6">
        <f t="shared" si="1"/>
        <v>0</v>
      </c>
      <c r="P7" s="5">
        <f>P6+O7</f>
        <v>0</v>
      </c>
    </row>
    <row r="8" spans="2:16" x14ac:dyDescent="0.3">
      <c r="B8" s="30">
        <v>22110027</v>
      </c>
      <c r="C8" s="30">
        <v>77.5</v>
      </c>
      <c r="D8" s="2">
        <v>4</v>
      </c>
      <c r="E8" s="9">
        <f t="shared" si="0"/>
        <v>5.8823529411764701</v>
      </c>
      <c r="N8" s="7">
        <v>92.5</v>
      </c>
      <c r="O8" s="6">
        <f t="shared" si="1"/>
        <v>0</v>
      </c>
      <c r="P8" s="5">
        <f t="shared" ref="P8:P45" si="2">P7+O8</f>
        <v>0</v>
      </c>
    </row>
    <row r="9" spans="2:16" x14ac:dyDescent="0.3">
      <c r="B9" s="30">
        <v>22110114</v>
      </c>
      <c r="C9" s="30">
        <v>75</v>
      </c>
      <c r="D9" s="2">
        <v>5</v>
      </c>
      <c r="E9" s="9">
        <f t="shared" si="0"/>
        <v>7.3529411764705888</v>
      </c>
      <c r="N9" s="8">
        <v>90</v>
      </c>
      <c r="O9" s="6">
        <f t="shared" si="1"/>
        <v>1</v>
      </c>
      <c r="P9" s="5">
        <f t="shared" si="2"/>
        <v>1</v>
      </c>
    </row>
    <row r="10" spans="2:16" x14ac:dyDescent="0.3">
      <c r="B10" s="30">
        <v>22110004</v>
      </c>
      <c r="C10" s="30">
        <v>72.5</v>
      </c>
      <c r="D10" s="2">
        <v>6</v>
      </c>
      <c r="E10" s="9">
        <f t="shared" si="0"/>
        <v>8.8235294117647065</v>
      </c>
      <c r="N10" s="8">
        <v>87.5</v>
      </c>
      <c r="O10" s="6">
        <f t="shared" si="1"/>
        <v>0</v>
      </c>
      <c r="P10" s="5">
        <f t="shared" si="2"/>
        <v>1</v>
      </c>
    </row>
    <row r="11" spans="2:16" x14ac:dyDescent="0.3">
      <c r="B11" s="30">
        <v>22110020</v>
      </c>
      <c r="C11" s="30">
        <v>72.5</v>
      </c>
      <c r="D11" s="2">
        <v>6</v>
      </c>
      <c r="E11" s="9">
        <f t="shared" si="0"/>
        <v>8.8235294117647065</v>
      </c>
      <c r="N11" s="7">
        <v>85</v>
      </c>
      <c r="O11" s="6">
        <f t="shared" si="1"/>
        <v>1</v>
      </c>
      <c r="P11" s="5">
        <f t="shared" si="2"/>
        <v>2</v>
      </c>
    </row>
    <row r="12" spans="2:16" x14ac:dyDescent="0.3">
      <c r="B12" s="30">
        <v>22110066</v>
      </c>
      <c r="C12" s="30">
        <v>72.5</v>
      </c>
      <c r="D12" s="2">
        <v>6</v>
      </c>
      <c r="E12" s="9">
        <f t="shared" si="0"/>
        <v>8.8235294117647065</v>
      </c>
      <c r="N12" s="8">
        <v>82.5</v>
      </c>
      <c r="O12" s="6">
        <f t="shared" si="1"/>
        <v>0</v>
      </c>
      <c r="P12" s="5">
        <f t="shared" si="2"/>
        <v>2</v>
      </c>
    </row>
    <row r="13" spans="2:16" x14ac:dyDescent="0.3">
      <c r="B13" s="30">
        <v>22110080</v>
      </c>
      <c r="C13" s="30">
        <v>70</v>
      </c>
      <c r="D13" s="2">
        <v>9</v>
      </c>
      <c r="E13" s="9">
        <f t="shared" si="0"/>
        <v>13.23529411764706</v>
      </c>
      <c r="N13" s="8">
        <v>80</v>
      </c>
      <c r="O13" s="6">
        <f t="shared" si="1"/>
        <v>1</v>
      </c>
      <c r="P13" s="5">
        <f t="shared" si="2"/>
        <v>3</v>
      </c>
    </row>
    <row r="14" spans="2:16" x14ac:dyDescent="0.3">
      <c r="B14" s="30">
        <v>22110109</v>
      </c>
      <c r="C14" s="30">
        <v>70</v>
      </c>
      <c r="D14" s="2">
        <v>9</v>
      </c>
      <c r="E14" s="9">
        <f t="shared" si="0"/>
        <v>13.23529411764706</v>
      </c>
      <c r="N14" s="7">
        <v>77.5</v>
      </c>
      <c r="O14" s="6">
        <f t="shared" si="1"/>
        <v>1</v>
      </c>
      <c r="P14" s="5">
        <f t="shared" si="2"/>
        <v>4</v>
      </c>
    </row>
    <row r="15" spans="2:16" x14ac:dyDescent="0.3">
      <c r="B15" s="30">
        <v>22110002</v>
      </c>
      <c r="C15" s="30">
        <v>67.5</v>
      </c>
      <c r="D15" s="2">
        <v>11</v>
      </c>
      <c r="E15" s="9">
        <f t="shared" si="0"/>
        <v>16.176470588235293</v>
      </c>
      <c r="N15" s="8">
        <v>75</v>
      </c>
      <c r="O15" s="6">
        <f t="shared" si="1"/>
        <v>1</v>
      </c>
      <c r="P15" s="5">
        <f t="shared" si="2"/>
        <v>5</v>
      </c>
    </row>
    <row r="16" spans="2:16" x14ac:dyDescent="0.3">
      <c r="B16" s="30">
        <v>22110022</v>
      </c>
      <c r="C16" s="30">
        <v>67.5</v>
      </c>
      <c r="D16" s="2">
        <v>11</v>
      </c>
      <c r="E16" s="9">
        <f t="shared" si="0"/>
        <v>16.176470588235293</v>
      </c>
      <c r="N16" s="8">
        <v>72.5</v>
      </c>
      <c r="O16" s="6">
        <f t="shared" si="1"/>
        <v>3</v>
      </c>
      <c r="P16" s="5">
        <f t="shared" si="2"/>
        <v>8</v>
      </c>
    </row>
    <row r="17" spans="2:16" x14ac:dyDescent="0.3">
      <c r="B17" s="30">
        <v>22110084</v>
      </c>
      <c r="C17" s="30">
        <v>67.5</v>
      </c>
      <c r="D17" s="2">
        <v>11</v>
      </c>
      <c r="E17" s="9">
        <f t="shared" si="0"/>
        <v>16.176470588235293</v>
      </c>
      <c r="N17" s="7">
        <v>70</v>
      </c>
      <c r="O17" s="6">
        <f t="shared" si="1"/>
        <v>2</v>
      </c>
      <c r="P17" s="5">
        <f t="shared" si="2"/>
        <v>10</v>
      </c>
    </row>
    <row r="18" spans="2:16" x14ac:dyDescent="0.3">
      <c r="B18" s="30">
        <v>22110054</v>
      </c>
      <c r="C18" s="30">
        <v>65</v>
      </c>
      <c r="D18" s="2">
        <v>14</v>
      </c>
      <c r="E18" s="9">
        <f t="shared" si="0"/>
        <v>20.588235294117645</v>
      </c>
      <c r="N18" s="8">
        <v>67.5</v>
      </c>
      <c r="O18" s="6">
        <f t="shared" si="1"/>
        <v>3</v>
      </c>
      <c r="P18" s="5">
        <f t="shared" si="2"/>
        <v>13</v>
      </c>
    </row>
    <row r="19" spans="2:16" x14ac:dyDescent="0.3">
      <c r="B19" s="30">
        <v>22110086</v>
      </c>
      <c r="C19" s="30">
        <v>65</v>
      </c>
      <c r="D19" s="2">
        <v>14</v>
      </c>
      <c r="E19" s="9">
        <f t="shared" si="0"/>
        <v>20.588235294117645</v>
      </c>
      <c r="N19" s="8">
        <v>65</v>
      </c>
      <c r="O19" s="6">
        <f t="shared" si="1"/>
        <v>2</v>
      </c>
      <c r="P19" s="5">
        <f t="shared" si="2"/>
        <v>15</v>
      </c>
    </row>
    <row r="20" spans="2:16" x14ac:dyDescent="0.3">
      <c r="B20" s="30">
        <v>22110010</v>
      </c>
      <c r="C20" s="30">
        <v>62.5</v>
      </c>
      <c r="D20" s="2">
        <v>16</v>
      </c>
      <c r="E20" s="9">
        <f t="shared" si="0"/>
        <v>23.52941176470588</v>
      </c>
      <c r="N20" s="7">
        <v>62.5</v>
      </c>
      <c r="O20" s="6">
        <f t="shared" si="1"/>
        <v>6</v>
      </c>
      <c r="P20" s="5">
        <f t="shared" si="2"/>
        <v>21</v>
      </c>
    </row>
    <row r="21" spans="2:16" x14ac:dyDescent="0.3">
      <c r="B21" s="30">
        <v>22110018</v>
      </c>
      <c r="C21" s="30">
        <v>62.5</v>
      </c>
      <c r="D21" s="2">
        <v>16</v>
      </c>
      <c r="E21" s="9">
        <f t="shared" si="0"/>
        <v>23.52941176470588</v>
      </c>
      <c r="N21" s="8">
        <v>60</v>
      </c>
      <c r="O21" s="6">
        <f t="shared" si="1"/>
        <v>2</v>
      </c>
      <c r="P21" s="5">
        <f t="shared" si="2"/>
        <v>23</v>
      </c>
    </row>
    <row r="22" spans="2:16" x14ac:dyDescent="0.3">
      <c r="B22" s="30">
        <v>22110019</v>
      </c>
      <c r="C22" s="30">
        <v>62.5</v>
      </c>
      <c r="D22" s="2">
        <v>16</v>
      </c>
      <c r="E22" s="9">
        <f t="shared" si="0"/>
        <v>23.52941176470588</v>
      </c>
      <c r="N22" s="8">
        <v>57.5</v>
      </c>
      <c r="O22" s="6">
        <f t="shared" si="1"/>
        <v>2</v>
      </c>
      <c r="P22" s="5">
        <f t="shared" si="2"/>
        <v>25</v>
      </c>
    </row>
    <row r="23" spans="2:16" x14ac:dyDescent="0.3">
      <c r="B23" s="30">
        <v>22110039</v>
      </c>
      <c r="C23" s="30">
        <v>62.5</v>
      </c>
      <c r="D23" s="2">
        <v>16</v>
      </c>
      <c r="E23" s="9">
        <f t="shared" si="0"/>
        <v>23.52941176470588</v>
      </c>
      <c r="N23" s="7">
        <v>55</v>
      </c>
      <c r="O23" s="6">
        <f t="shared" si="1"/>
        <v>2</v>
      </c>
      <c r="P23" s="5">
        <f t="shared" si="2"/>
        <v>27</v>
      </c>
    </row>
    <row r="24" spans="2:16" x14ac:dyDescent="0.3">
      <c r="B24" s="30">
        <v>22110133</v>
      </c>
      <c r="C24" s="30">
        <v>62.5</v>
      </c>
      <c r="D24" s="2">
        <v>16</v>
      </c>
      <c r="E24" s="9">
        <f t="shared" si="0"/>
        <v>23.52941176470588</v>
      </c>
      <c r="N24" s="8">
        <v>52.5</v>
      </c>
      <c r="O24" s="6">
        <f t="shared" si="1"/>
        <v>5</v>
      </c>
      <c r="P24" s="5">
        <f t="shared" si="2"/>
        <v>32</v>
      </c>
    </row>
    <row r="25" spans="2:16" x14ac:dyDescent="0.3">
      <c r="B25" s="30">
        <v>22110134</v>
      </c>
      <c r="C25" s="30">
        <v>62.5</v>
      </c>
      <c r="D25" s="2">
        <v>16</v>
      </c>
      <c r="E25" s="9">
        <f t="shared" si="0"/>
        <v>23.52941176470588</v>
      </c>
      <c r="N25" s="8">
        <v>50</v>
      </c>
      <c r="O25" s="6">
        <f t="shared" si="1"/>
        <v>6</v>
      </c>
      <c r="P25" s="5">
        <f t="shared" si="2"/>
        <v>38</v>
      </c>
    </row>
    <row r="26" spans="2:16" x14ac:dyDescent="0.3">
      <c r="B26" s="30">
        <v>22110059</v>
      </c>
      <c r="C26" s="30">
        <v>60</v>
      </c>
      <c r="D26" s="2">
        <v>22</v>
      </c>
      <c r="E26" s="9">
        <f t="shared" si="0"/>
        <v>32.352941176470587</v>
      </c>
      <c r="N26" s="7">
        <v>47.5</v>
      </c>
      <c r="O26" s="6">
        <f t="shared" si="1"/>
        <v>2</v>
      </c>
      <c r="P26" s="5">
        <f t="shared" si="2"/>
        <v>40</v>
      </c>
    </row>
    <row r="27" spans="2:16" x14ac:dyDescent="0.3">
      <c r="B27" s="30">
        <v>22110127</v>
      </c>
      <c r="C27" s="30">
        <v>60</v>
      </c>
      <c r="D27" s="2">
        <v>22</v>
      </c>
      <c r="E27" s="9">
        <f t="shared" si="0"/>
        <v>32.352941176470587</v>
      </c>
      <c r="N27" s="8">
        <v>45</v>
      </c>
      <c r="O27" s="6">
        <f t="shared" si="1"/>
        <v>5</v>
      </c>
      <c r="P27" s="5">
        <f t="shared" si="2"/>
        <v>45</v>
      </c>
    </row>
    <row r="28" spans="2:16" x14ac:dyDescent="0.3">
      <c r="B28" s="30">
        <v>22110112</v>
      </c>
      <c r="C28" s="30">
        <v>57.5</v>
      </c>
      <c r="D28" s="2">
        <v>24</v>
      </c>
      <c r="E28" s="9">
        <f t="shared" si="0"/>
        <v>35.294117647058826</v>
      </c>
      <c r="N28" s="8">
        <v>42.5</v>
      </c>
      <c r="O28" s="6">
        <f t="shared" si="1"/>
        <v>2</v>
      </c>
      <c r="P28" s="5">
        <f t="shared" si="2"/>
        <v>47</v>
      </c>
    </row>
    <row r="29" spans="2:16" x14ac:dyDescent="0.3">
      <c r="B29" s="30">
        <v>22110117</v>
      </c>
      <c r="C29" s="30">
        <v>57.5</v>
      </c>
      <c r="D29" s="2">
        <v>24</v>
      </c>
      <c r="E29" s="9">
        <f t="shared" si="0"/>
        <v>35.294117647058826</v>
      </c>
      <c r="N29" s="7">
        <v>40</v>
      </c>
      <c r="O29" s="6">
        <f t="shared" si="1"/>
        <v>7</v>
      </c>
      <c r="P29" s="5">
        <f t="shared" si="2"/>
        <v>54</v>
      </c>
    </row>
    <row r="30" spans="2:16" x14ac:dyDescent="0.3">
      <c r="B30" s="30">
        <v>22110053</v>
      </c>
      <c r="C30" s="30">
        <v>55</v>
      </c>
      <c r="D30" s="2">
        <v>26</v>
      </c>
      <c r="E30" s="9">
        <f t="shared" si="0"/>
        <v>38.235294117647058</v>
      </c>
      <c r="N30" s="8">
        <v>37.5</v>
      </c>
      <c r="O30" s="6">
        <f t="shared" si="1"/>
        <v>2</v>
      </c>
      <c r="P30" s="5">
        <f t="shared" si="2"/>
        <v>56</v>
      </c>
    </row>
    <row r="31" spans="2:16" x14ac:dyDescent="0.3">
      <c r="B31" s="30">
        <v>22110073</v>
      </c>
      <c r="C31" s="30">
        <v>55</v>
      </c>
      <c r="D31" s="2">
        <v>26</v>
      </c>
      <c r="E31" s="9">
        <f t="shared" si="0"/>
        <v>38.235294117647058</v>
      </c>
      <c r="N31" s="8">
        <v>35</v>
      </c>
      <c r="O31" s="6">
        <f t="shared" si="1"/>
        <v>5</v>
      </c>
      <c r="P31" s="5">
        <f t="shared" si="2"/>
        <v>61</v>
      </c>
    </row>
    <row r="32" spans="2:16" x14ac:dyDescent="0.3">
      <c r="B32" s="30">
        <v>22110007</v>
      </c>
      <c r="C32" s="30">
        <v>52.5</v>
      </c>
      <c r="D32" s="2">
        <v>28</v>
      </c>
      <c r="E32" s="9">
        <f t="shared" si="0"/>
        <v>41.17647058823529</v>
      </c>
      <c r="N32" s="7">
        <v>32.5</v>
      </c>
      <c r="O32" s="6">
        <f t="shared" si="1"/>
        <v>2</v>
      </c>
      <c r="P32" s="5">
        <f t="shared" si="2"/>
        <v>63</v>
      </c>
    </row>
    <row r="33" spans="2:16" x14ac:dyDescent="0.3">
      <c r="B33" s="30">
        <v>22110030</v>
      </c>
      <c r="C33" s="30">
        <v>52.5</v>
      </c>
      <c r="D33" s="2">
        <v>28</v>
      </c>
      <c r="E33" s="9">
        <f t="shared" si="0"/>
        <v>41.17647058823529</v>
      </c>
      <c r="N33" s="8">
        <v>30</v>
      </c>
      <c r="O33" s="6">
        <f t="shared" si="1"/>
        <v>1</v>
      </c>
      <c r="P33" s="5">
        <f t="shared" si="2"/>
        <v>64</v>
      </c>
    </row>
    <row r="34" spans="2:16" x14ac:dyDescent="0.3">
      <c r="B34" s="30">
        <v>22110082</v>
      </c>
      <c r="C34" s="30">
        <v>52.5</v>
      </c>
      <c r="D34" s="2">
        <v>28</v>
      </c>
      <c r="E34" s="9">
        <f t="shared" si="0"/>
        <v>41.17647058823529</v>
      </c>
      <c r="N34" s="8">
        <v>27.5</v>
      </c>
      <c r="O34" s="6">
        <f t="shared" si="1"/>
        <v>0</v>
      </c>
      <c r="P34" s="5">
        <f t="shared" si="2"/>
        <v>64</v>
      </c>
    </row>
    <row r="35" spans="2:16" x14ac:dyDescent="0.3">
      <c r="B35" s="30">
        <v>22110093</v>
      </c>
      <c r="C35" s="30">
        <v>52.5</v>
      </c>
      <c r="D35" s="2">
        <v>28</v>
      </c>
      <c r="E35" s="9">
        <f t="shared" si="0"/>
        <v>41.17647058823529</v>
      </c>
      <c r="N35" s="7">
        <v>25</v>
      </c>
      <c r="O35" s="6">
        <f t="shared" si="1"/>
        <v>2</v>
      </c>
      <c r="P35" s="5">
        <f t="shared" si="2"/>
        <v>66</v>
      </c>
    </row>
    <row r="36" spans="2:16" x14ac:dyDescent="0.3">
      <c r="B36" s="30">
        <v>22110137</v>
      </c>
      <c r="C36" s="30">
        <v>52.5</v>
      </c>
      <c r="D36" s="2">
        <v>28</v>
      </c>
      <c r="E36" s="9">
        <f t="shared" si="0"/>
        <v>41.17647058823529</v>
      </c>
      <c r="N36" s="8">
        <v>22.5</v>
      </c>
      <c r="O36" s="6">
        <f t="shared" si="1"/>
        <v>1</v>
      </c>
      <c r="P36" s="5">
        <f t="shared" si="2"/>
        <v>67</v>
      </c>
    </row>
    <row r="37" spans="2:16" x14ac:dyDescent="0.3">
      <c r="B37" s="30">
        <v>22110015</v>
      </c>
      <c r="C37" s="30">
        <v>50</v>
      </c>
      <c r="D37" s="2">
        <v>33</v>
      </c>
      <c r="E37" s="9">
        <f t="shared" si="0"/>
        <v>48.529411764705884</v>
      </c>
      <c r="N37" s="8">
        <v>20</v>
      </c>
      <c r="O37" s="6">
        <f t="shared" si="1"/>
        <v>0</v>
      </c>
      <c r="P37" s="5">
        <f t="shared" si="2"/>
        <v>67</v>
      </c>
    </row>
    <row r="38" spans="2:16" x14ac:dyDescent="0.3">
      <c r="B38" s="30">
        <v>22110025</v>
      </c>
      <c r="C38" s="30">
        <v>50</v>
      </c>
      <c r="D38" s="2">
        <v>33</v>
      </c>
      <c r="E38" s="9">
        <f t="shared" si="0"/>
        <v>48.529411764705884</v>
      </c>
      <c r="N38" s="7">
        <v>17.5</v>
      </c>
      <c r="O38" s="6">
        <f t="shared" si="1"/>
        <v>0</v>
      </c>
      <c r="P38" s="5">
        <f t="shared" si="2"/>
        <v>67</v>
      </c>
    </row>
    <row r="39" spans="2:16" x14ac:dyDescent="0.3">
      <c r="B39" s="30">
        <v>22110052</v>
      </c>
      <c r="C39" s="30">
        <v>50</v>
      </c>
      <c r="D39" s="2">
        <v>33</v>
      </c>
      <c r="E39" s="9">
        <f t="shared" si="0"/>
        <v>48.529411764705884</v>
      </c>
      <c r="N39" s="8">
        <v>15</v>
      </c>
      <c r="O39" s="6">
        <f t="shared" si="1"/>
        <v>0</v>
      </c>
      <c r="P39" s="5">
        <f t="shared" si="2"/>
        <v>67</v>
      </c>
    </row>
    <row r="40" spans="2:16" x14ac:dyDescent="0.3">
      <c r="B40" s="30">
        <v>22110060</v>
      </c>
      <c r="C40" s="30">
        <v>50</v>
      </c>
      <c r="D40" s="2">
        <v>33</v>
      </c>
      <c r="E40" s="9">
        <f t="shared" si="0"/>
        <v>48.529411764705884</v>
      </c>
      <c r="N40" s="8">
        <v>12.5</v>
      </c>
      <c r="O40" s="6">
        <f t="shared" si="1"/>
        <v>0</v>
      </c>
      <c r="P40" s="5">
        <f t="shared" si="2"/>
        <v>67</v>
      </c>
    </row>
    <row r="41" spans="2:16" x14ac:dyDescent="0.3">
      <c r="B41" s="30">
        <v>22110088</v>
      </c>
      <c r="C41" s="30">
        <v>50</v>
      </c>
      <c r="D41" s="2">
        <v>33</v>
      </c>
      <c r="E41" s="9">
        <f t="shared" si="0"/>
        <v>48.529411764705884</v>
      </c>
      <c r="N41" s="7">
        <v>10</v>
      </c>
      <c r="O41" s="6">
        <f t="shared" si="1"/>
        <v>0</v>
      </c>
      <c r="P41" s="5">
        <f t="shared" si="2"/>
        <v>67</v>
      </c>
    </row>
    <row r="42" spans="2:16" x14ac:dyDescent="0.3">
      <c r="B42" s="30">
        <v>22110094</v>
      </c>
      <c r="C42" s="30">
        <v>50</v>
      </c>
      <c r="D42" s="2">
        <v>33</v>
      </c>
      <c r="E42" s="9">
        <f t="shared" si="0"/>
        <v>48.529411764705884</v>
      </c>
      <c r="N42" s="8">
        <v>7.5</v>
      </c>
      <c r="O42" s="6">
        <f t="shared" si="1"/>
        <v>0</v>
      </c>
      <c r="P42" s="5">
        <f t="shared" si="2"/>
        <v>67</v>
      </c>
    </row>
    <row r="43" spans="2:16" x14ac:dyDescent="0.3">
      <c r="B43" s="30">
        <v>22110032</v>
      </c>
      <c r="C43" s="30">
        <v>47.5</v>
      </c>
      <c r="D43" s="2">
        <v>39</v>
      </c>
      <c r="E43" s="9">
        <f t="shared" si="0"/>
        <v>57.352941176470587</v>
      </c>
      <c r="N43" s="8">
        <v>5</v>
      </c>
      <c r="O43" s="6">
        <f t="shared" si="1"/>
        <v>0</v>
      </c>
      <c r="P43" s="5">
        <f t="shared" si="2"/>
        <v>67</v>
      </c>
    </row>
    <row r="44" spans="2:16" x14ac:dyDescent="0.3">
      <c r="B44" s="30">
        <v>22110065</v>
      </c>
      <c r="C44" s="30">
        <v>47.5</v>
      </c>
      <c r="D44" s="2">
        <v>39</v>
      </c>
      <c r="E44" s="9">
        <f t="shared" si="0"/>
        <v>57.352941176470587</v>
      </c>
      <c r="N44" s="7">
        <v>2.5</v>
      </c>
      <c r="O44" s="6">
        <f t="shared" si="1"/>
        <v>0</v>
      </c>
      <c r="P44" s="5">
        <f t="shared" si="2"/>
        <v>67</v>
      </c>
    </row>
    <row r="45" spans="2:16" x14ac:dyDescent="0.3">
      <c r="B45" s="30">
        <v>22110017</v>
      </c>
      <c r="C45" s="30">
        <v>45</v>
      </c>
      <c r="D45" s="2">
        <v>41</v>
      </c>
      <c r="E45" s="9">
        <f t="shared" si="0"/>
        <v>60.294117647058819</v>
      </c>
      <c r="N45" s="8">
        <v>0</v>
      </c>
      <c r="O45" s="6">
        <f>FREQUENCY($C$5:$C$121,N45:N84)</f>
        <v>50</v>
      </c>
      <c r="P45" s="5">
        <f t="shared" si="2"/>
        <v>117</v>
      </c>
    </row>
    <row r="46" spans="2:16" x14ac:dyDescent="0.3">
      <c r="B46" s="30">
        <v>22110035</v>
      </c>
      <c r="C46" s="30">
        <v>45</v>
      </c>
      <c r="D46" s="2">
        <v>41</v>
      </c>
      <c r="E46" s="9">
        <f t="shared" si="0"/>
        <v>60.294117647058819</v>
      </c>
    </row>
    <row r="47" spans="2:16" x14ac:dyDescent="0.3">
      <c r="B47" s="30">
        <v>22110058</v>
      </c>
      <c r="C47" s="30">
        <v>45</v>
      </c>
      <c r="D47" s="2">
        <v>41</v>
      </c>
      <c r="E47" s="9">
        <f t="shared" si="0"/>
        <v>60.294117647058819</v>
      </c>
      <c r="N47" s="3" t="s">
        <v>4</v>
      </c>
      <c r="O47" s="16">
        <v>136</v>
      </c>
      <c r="P47" s="1" t="s">
        <v>3</v>
      </c>
    </row>
    <row r="48" spans="2:16" x14ac:dyDescent="0.3">
      <c r="B48" s="30">
        <v>22110083</v>
      </c>
      <c r="C48" s="30">
        <v>45</v>
      </c>
      <c r="D48" s="2">
        <v>41</v>
      </c>
      <c r="E48" s="9">
        <f t="shared" si="0"/>
        <v>60.294117647058819</v>
      </c>
      <c r="N48" s="3" t="s">
        <v>2</v>
      </c>
      <c r="O48" s="19">
        <v>51.9</v>
      </c>
      <c r="P48" s="1" t="s">
        <v>0</v>
      </c>
    </row>
    <row r="49" spans="2:16" x14ac:dyDescent="0.3">
      <c r="B49" s="30">
        <v>22110115</v>
      </c>
      <c r="C49" s="30">
        <v>45</v>
      </c>
      <c r="D49" s="2">
        <v>41</v>
      </c>
      <c r="E49" s="9">
        <f t="shared" si="0"/>
        <v>60.294117647058819</v>
      </c>
      <c r="N49" s="3" t="s">
        <v>1</v>
      </c>
      <c r="O49" s="2">
        <v>90</v>
      </c>
      <c r="P49" s="1" t="s">
        <v>0</v>
      </c>
    </row>
    <row r="50" spans="2:16" x14ac:dyDescent="0.3">
      <c r="B50" s="30">
        <v>22110096</v>
      </c>
      <c r="C50" s="30">
        <v>42.5</v>
      </c>
      <c r="D50" s="2">
        <v>46</v>
      </c>
      <c r="E50" s="9">
        <f t="shared" si="0"/>
        <v>67.64705882352942</v>
      </c>
    </row>
    <row r="51" spans="2:16" x14ac:dyDescent="0.3">
      <c r="B51" s="30">
        <v>22110107</v>
      </c>
      <c r="C51" s="30">
        <v>42.5</v>
      </c>
      <c r="D51" s="2">
        <v>46</v>
      </c>
      <c r="E51" s="9">
        <f t="shared" si="0"/>
        <v>67.64705882352942</v>
      </c>
    </row>
    <row r="52" spans="2:16" x14ac:dyDescent="0.3">
      <c r="B52" s="30">
        <v>22110034</v>
      </c>
      <c r="C52" s="30">
        <v>40</v>
      </c>
      <c r="D52" s="2">
        <v>48</v>
      </c>
      <c r="E52" s="9">
        <f t="shared" si="0"/>
        <v>70.588235294117652</v>
      </c>
    </row>
    <row r="53" spans="2:16" ht="17.45" customHeight="1" x14ac:dyDescent="0.3">
      <c r="B53" s="30">
        <v>22110051</v>
      </c>
      <c r="C53" s="30">
        <v>40</v>
      </c>
      <c r="D53" s="2">
        <v>48</v>
      </c>
      <c r="E53" s="9">
        <f t="shared" si="0"/>
        <v>70.588235294117652</v>
      </c>
    </row>
    <row r="54" spans="2:16" x14ac:dyDescent="0.3">
      <c r="B54" s="30">
        <v>22110063</v>
      </c>
      <c r="C54" s="30">
        <v>40</v>
      </c>
      <c r="D54" s="2">
        <v>48</v>
      </c>
      <c r="E54" s="9">
        <f t="shared" si="0"/>
        <v>70.588235294117652</v>
      </c>
    </row>
    <row r="55" spans="2:16" x14ac:dyDescent="0.3">
      <c r="B55" s="30">
        <v>22110090</v>
      </c>
      <c r="C55" s="30">
        <v>40</v>
      </c>
      <c r="D55" s="2">
        <v>48</v>
      </c>
      <c r="E55" s="9">
        <f t="shared" si="0"/>
        <v>70.588235294117652</v>
      </c>
    </row>
    <row r="56" spans="2:16" ht="17.45" customHeight="1" x14ac:dyDescent="0.3">
      <c r="B56" s="30">
        <v>22110103</v>
      </c>
      <c r="C56" s="30">
        <v>40</v>
      </c>
      <c r="D56" s="2">
        <v>48</v>
      </c>
      <c r="E56" s="9">
        <f t="shared" si="0"/>
        <v>70.588235294117652</v>
      </c>
    </row>
    <row r="57" spans="2:16" ht="17.45" customHeight="1" x14ac:dyDescent="0.3">
      <c r="B57" s="30">
        <v>22110111</v>
      </c>
      <c r="C57" s="30">
        <v>40</v>
      </c>
      <c r="D57" s="2">
        <v>48</v>
      </c>
      <c r="E57" s="9">
        <f t="shared" si="0"/>
        <v>70.588235294117652</v>
      </c>
    </row>
    <row r="58" spans="2:16" x14ac:dyDescent="0.3">
      <c r="B58" s="30">
        <v>22110136</v>
      </c>
      <c r="C58" s="30">
        <v>40</v>
      </c>
      <c r="D58" s="2">
        <v>48</v>
      </c>
      <c r="E58" s="9">
        <f t="shared" si="0"/>
        <v>70.588235294117652</v>
      </c>
    </row>
    <row r="59" spans="2:16" x14ac:dyDescent="0.3">
      <c r="B59" s="30">
        <v>22110076</v>
      </c>
      <c r="C59" s="30">
        <v>37.5</v>
      </c>
      <c r="D59" s="2">
        <v>55</v>
      </c>
      <c r="E59" s="9">
        <f t="shared" si="0"/>
        <v>80.882352941176478</v>
      </c>
    </row>
    <row r="60" spans="2:16" x14ac:dyDescent="0.3">
      <c r="B60" s="30">
        <v>22110106</v>
      </c>
      <c r="C60" s="30">
        <v>37.5</v>
      </c>
      <c r="D60" s="2">
        <v>55</v>
      </c>
      <c r="E60" s="9">
        <f t="shared" si="0"/>
        <v>80.882352941176478</v>
      </c>
    </row>
    <row r="61" spans="2:16" ht="17.45" customHeight="1" x14ac:dyDescent="0.3">
      <c r="B61" s="30">
        <v>22110021</v>
      </c>
      <c r="C61" s="30">
        <v>35</v>
      </c>
      <c r="D61" s="2">
        <v>57</v>
      </c>
      <c r="E61" s="9">
        <f t="shared" si="0"/>
        <v>83.82352941176471</v>
      </c>
    </row>
    <row r="62" spans="2:16" x14ac:dyDescent="0.3">
      <c r="B62" s="30">
        <v>22110078</v>
      </c>
      <c r="C62" s="30">
        <v>35</v>
      </c>
      <c r="D62" s="2">
        <v>57</v>
      </c>
      <c r="E62" s="9">
        <f t="shared" si="0"/>
        <v>83.82352941176471</v>
      </c>
    </row>
    <row r="63" spans="2:16" x14ac:dyDescent="0.3">
      <c r="B63" s="30">
        <v>22110085</v>
      </c>
      <c r="C63" s="30">
        <v>35</v>
      </c>
      <c r="D63" s="2">
        <v>57</v>
      </c>
      <c r="E63" s="9">
        <f t="shared" si="0"/>
        <v>83.82352941176471</v>
      </c>
    </row>
    <row r="64" spans="2:16" ht="17.45" customHeight="1" x14ac:dyDescent="0.3">
      <c r="B64" s="30">
        <v>22110101</v>
      </c>
      <c r="C64" s="30">
        <v>35</v>
      </c>
      <c r="D64" s="2">
        <v>57</v>
      </c>
      <c r="E64" s="9">
        <f t="shared" si="0"/>
        <v>83.82352941176471</v>
      </c>
    </row>
    <row r="65" spans="2:5" x14ac:dyDescent="0.3">
      <c r="B65" s="30">
        <v>22110116</v>
      </c>
      <c r="C65" s="30">
        <v>35</v>
      </c>
      <c r="D65" s="2">
        <v>57</v>
      </c>
      <c r="E65" s="9">
        <f t="shared" si="0"/>
        <v>83.82352941176471</v>
      </c>
    </row>
    <row r="66" spans="2:5" ht="17.45" customHeight="1" x14ac:dyDescent="0.3">
      <c r="B66" s="30">
        <v>22110077</v>
      </c>
      <c r="C66" s="30">
        <v>32.5</v>
      </c>
      <c r="D66" s="2">
        <v>62</v>
      </c>
      <c r="E66" s="9">
        <f t="shared" si="0"/>
        <v>91.17647058823529</v>
      </c>
    </row>
    <row r="67" spans="2:5" x14ac:dyDescent="0.3">
      <c r="B67" s="30">
        <v>22110138</v>
      </c>
      <c r="C67" s="30">
        <v>32.5</v>
      </c>
      <c r="D67" s="2">
        <v>62</v>
      </c>
      <c r="E67" s="9">
        <f t="shared" si="0"/>
        <v>91.17647058823529</v>
      </c>
    </row>
    <row r="68" spans="2:5" x14ac:dyDescent="0.3">
      <c r="B68" s="30">
        <v>22110074</v>
      </c>
      <c r="C68" s="30">
        <v>30</v>
      </c>
      <c r="D68" s="2">
        <v>64</v>
      </c>
      <c r="E68" s="9">
        <f t="shared" si="0"/>
        <v>94.117647058823522</v>
      </c>
    </row>
    <row r="69" spans="2:5" x14ac:dyDescent="0.3">
      <c r="B69" s="30">
        <v>22110003</v>
      </c>
      <c r="C69" s="30">
        <v>25</v>
      </c>
      <c r="D69" s="2">
        <v>65</v>
      </c>
      <c r="E69" s="9">
        <f t="shared" si="0"/>
        <v>95.588235294117652</v>
      </c>
    </row>
    <row r="70" spans="2:5" x14ac:dyDescent="0.3">
      <c r="B70" s="30">
        <v>22110105</v>
      </c>
      <c r="C70" s="30">
        <v>25</v>
      </c>
      <c r="D70" s="2">
        <v>65</v>
      </c>
      <c r="E70" s="9">
        <f t="shared" ref="E70:E71" si="3">D70/68*100</f>
        <v>95.588235294117652</v>
      </c>
    </row>
    <row r="71" spans="2:5" x14ac:dyDescent="0.3">
      <c r="B71" s="30">
        <v>22110110</v>
      </c>
      <c r="C71" s="30">
        <v>22.5</v>
      </c>
      <c r="D71" s="2">
        <v>67</v>
      </c>
      <c r="E71" s="9">
        <f t="shared" si="3"/>
        <v>98.529411764705884</v>
      </c>
    </row>
    <row r="72" spans="2:5" x14ac:dyDescent="0.3">
      <c r="B72" s="30">
        <v>22110001</v>
      </c>
      <c r="C72" s="30">
        <v>0</v>
      </c>
      <c r="D72" s="2">
        <v>138</v>
      </c>
      <c r="E72" s="9">
        <f>D72/138*100</f>
        <v>100</v>
      </c>
    </row>
    <row r="73" spans="2:5" x14ac:dyDescent="0.3">
      <c r="B73" s="30">
        <v>22110005</v>
      </c>
      <c r="C73" s="30">
        <v>0</v>
      </c>
      <c r="D73" s="2">
        <v>138</v>
      </c>
      <c r="E73" s="9">
        <f t="shared" ref="E73:E136" si="4">D73/138*100</f>
        <v>100</v>
      </c>
    </row>
    <row r="74" spans="2:5" x14ac:dyDescent="0.3">
      <c r="B74" s="30">
        <v>22110006</v>
      </c>
      <c r="C74" s="30">
        <v>0</v>
      </c>
      <c r="D74" s="2">
        <v>138</v>
      </c>
      <c r="E74" s="9">
        <f t="shared" si="4"/>
        <v>100</v>
      </c>
    </row>
    <row r="75" spans="2:5" x14ac:dyDescent="0.3">
      <c r="B75" s="30">
        <v>22110008</v>
      </c>
      <c r="C75" s="30">
        <v>0</v>
      </c>
      <c r="D75" s="2">
        <v>138</v>
      </c>
      <c r="E75" s="9">
        <f t="shared" si="4"/>
        <v>100</v>
      </c>
    </row>
    <row r="76" spans="2:5" x14ac:dyDescent="0.3">
      <c r="B76" s="30">
        <v>22110009</v>
      </c>
      <c r="C76" s="30">
        <v>0</v>
      </c>
      <c r="D76" s="2">
        <v>138</v>
      </c>
      <c r="E76" s="9">
        <f t="shared" si="4"/>
        <v>100</v>
      </c>
    </row>
    <row r="77" spans="2:5" x14ac:dyDescent="0.3">
      <c r="B77" s="30">
        <v>22110011</v>
      </c>
      <c r="C77" s="30">
        <v>0</v>
      </c>
      <c r="D77" s="2">
        <v>138</v>
      </c>
      <c r="E77" s="9">
        <f t="shared" si="4"/>
        <v>100</v>
      </c>
    </row>
    <row r="78" spans="2:5" x14ac:dyDescent="0.3">
      <c r="B78" s="30">
        <v>22110012</v>
      </c>
      <c r="C78" s="30">
        <v>0</v>
      </c>
      <c r="D78" s="2">
        <v>138</v>
      </c>
      <c r="E78" s="9">
        <f t="shared" si="4"/>
        <v>100</v>
      </c>
    </row>
    <row r="79" spans="2:5" x14ac:dyDescent="0.3">
      <c r="B79" s="30">
        <v>22110013</v>
      </c>
      <c r="C79" s="30">
        <v>0</v>
      </c>
      <c r="D79" s="2">
        <v>138</v>
      </c>
      <c r="E79" s="9">
        <f t="shared" si="4"/>
        <v>100</v>
      </c>
    </row>
    <row r="80" spans="2:5" x14ac:dyDescent="0.3">
      <c r="B80" s="30">
        <v>22110016</v>
      </c>
      <c r="C80" s="30">
        <v>0</v>
      </c>
      <c r="D80" s="2">
        <v>138</v>
      </c>
      <c r="E80" s="9">
        <f t="shared" si="4"/>
        <v>100</v>
      </c>
    </row>
    <row r="81" spans="2:5" x14ac:dyDescent="0.3">
      <c r="B81" s="30">
        <v>22110023</v>
      </c>
      <c r="C81" s="30">
        <v>0</v>
      </c>
      <c r="D81" s="2">
        <v>138</v>
      </c>
      <c r="E81" s="9">
        <f t="shared" si="4"/>
        <v>100</v>
      </c>
    </row>
    <row r="82" spans="2:5" x14ac:dyDescent="0.3">
      <c r="B82" s="30">
        <v>22110024</v>
      </c>
      <c r="C82" s="30">
        <v>0</v>
      </c>
      <c r="D82" s="2">
        <v>138</v>
      </c>
      <c r="E82" s="9">
        <f t="shared" si="4"/>
        <v>100</v>
      </c>
    </row>
    <row r="83" spans="2:5" x14ac:dyDescent="0.3">
      <c r="B83" s="30">
        <v>22110026</v>
      </c>
      <c r="C83" s="30">
        <v>0</v>
      </c>
      <c r="D83" s="2">
        <v>138</v>
      </c>
      <c r="E83" s="9">
        <f t="shared" si="4"/>
        <v>100</v>
      </c>
    </row>
    <row r="84" spans="2:5" x14ac:dyDescent="0.3">
      <c r="B84" s="30">
        <v>22110031</v>
      </c>
      <c r="C84" s="30">
        <v>0</v>
      </c>
      <c r="D84" s="2">
        <v>138</v>
      </c>
      <c r="E84" s="9">
        <f t="shared" si="4"/>
        <v>100</v>
      </c>
    </row>
    <row r="85" spans="2:5" x14ac:dyDescent="0.3">
      <c r="B85" s="30">
        <v>22110033</v>
      </c>
      <c r="C85" s="30">
        <v>0</v>
      </c>
      <c r="D85" s="2">
        <v>138</v>
      </c>
      <c r="E85" s="9">
        <f t="shared" si="4"/>
        <v>100</v>
      </c>
    </row>
    <row r="86" spans="2:5" x14ac:dyDescent="0.3">
      <c r="B86" s="30">
        <v>22110036</v>
      </c>
      <c r="C86" s="30">
        <v>0</v>
      </c>
      <c r="D86" s="2">
        <v>138</v>
      </c>
      <c r="E86" s="9">
        <f t="shared" si="4"/>
        <v>100</v>
      </c>
    </row>
    <row r="87" spans="2:5" x14ac:dyDescent="0.3">
      <c r="B87" s="30">
        <v>22110037</v>
      </c>
      <c r="C87" s="30">
        <v>0</v>
      </c>
      <c r="D87" s="2">
        <v>138</v>
      </c>
      <c r="E87" s="9">
        <f t="shared" si="4"/>
        <v>100</v>
      </c>
    </row>
    <row r="88" spans="2:5" x14ac:dyDescent="0.3">
      <c r="B88" s="30">
        <v>22110038</v>
      </c>
      <c r="C88" s="30">
        <v>0</v>
      </c>
      <c r="D88" s="2">
        <v>138</v>
      </c>
      <c r="E88" s="9">
        <f t="shared" si="4"/>
        <v>100</v>
      </c>
    </row>
    <row r="89" spans="2:5" x14ac:dyDescent="0.3">
      <c r="B89" s="30">
        <v>22110040</v>
      </c>
      <c r="C89" s="30">
        <v>0</v>
      </c>
      <c r="D89" s="2">
        <v>138</v>
      </c>
      <c r="E89" s="9">
        <f t="shared" si="4"/>
        <v>100</v>
      </c>
    </row>
    <row r="90" spans="2:5" x14ac:dyDescent="0.3">
      <c r="B90" s="30">
        <v>22110041</v>
      </c>
      <c r="C90" s="30">
        <v>0</v>
      </c>
      <c r="D90" s="2">
        <v>138</v>
      </c>
      <c r="E90" s="9">
        <f t="shared" si="4"/>
        <v>100</v>
      </c>
    </row>
    <row r="91" spans="2:5" x14ac:dyDescent="0.3">
      <c r="B91" s="30">
        <v>22110042</v>
      </c>
      <c r="C91" s="30">
        <v>0</v>
      </c>
      <c r="D91" s="2">
        <v>138</v>
      </c>
      <c r="E91" s="9">
        <f t="shared" si="4"/>
        <v>100</v>
      </c>
    </row>
    <row r="92" spans="2:5" x14ac:dyDescent="0.3">
      <c r="B92" s="30">
        <v>22110043</v>
      </c>
      <c r="C92" s="30">
        <v>0</v>
      </c>
      <c r="D92" s="2">
        <v>138</v>
      </c>
      <c r="E92" s="9">
        <f t="shared" si="4"/>
        <v>100</v>
      </c>
    </row>
    <row r="93" spans="2:5" x14ac:dyDescent="0.3">
      <c r="B93" s="30">
        <v>22110044</v>
      </c>
      <c r="C93" s="30">
        <v>0</v>
      </c>
      <c r="D93" s="2">
        <v>138</v>
      </c>
      <c r="E93" s="9">
        <f t="shared" si="4"/>
        <v>100</v>
      </c>
    </row>
    <row r="94" spans="2:5" x14ac:dyDescent="0.3">
      <c r="B94" s="30">
        <v>22110045</v>
      </c>
      <c r="C94" s="30">
        <v>0</v>
      </c>
      <c r="D94" s="2">
        <v>138</v>
      </c>
      <c r="E94" s="9">
        <f t="shared" si="4"/>
        <v>100</v>
      </c>
    </row>
    <row r="95" spans="2:5" x14ac:dyDescent="0.3">
      <c r="B95" s="30">
        <v>22110046</v>
      </c>
      <c r="C95" s="30">
        <v>0</v>
      </c>
      <c r="D95" s="2">
        <v>138</v>
      </c>
      <c r="E95" s="9">
        <f t="shared" si="4"/>
        <v>100</v>
      </c>
    </row>
    <row r="96" spans="2:5" x14ac:dyDescent="0.3">
      <c r="B96" s="30">
        <v>22110047</v>
      </c>
      <c r="C96" s="30">
        <v>0</v>
      </c>
      <c r="D96" s="2">
        <v>138</v>
      </c>
      <c r="E96" s="9">
        <f t="shared" si="4"/>
        <v>100</v>
      </c>
    </row>
    <row r="97" spans="2:5" x14ac:dyDescent="0.3">
      <c r="B97" s="30">
        <v>22110048</v>
      </c>
      <c r="C97" s="30">
        <v>0</v>
      </c>
      <c r="D97" s="2">
        <v>138</v>
      </c>
      <c r="E97" s="9">
        <f t="shared" si="4"/>
        <v>100</v>
      </c>
    </row>
    <row r="98" spans="2:5" x14ac:dyDescent="0.3">
      <c r="B98" s="30">
        <v>22110049</v>
      </c>
      <c r="C98" s="30">
        <v>0</v>
      </c>
      <c r="D98" s="2">
        <v>138</v>
      </c>
      <c r="E98" s="9">
        <f t="shared" si="4"/>
        <v>100</v>
      </c>
    </row>
    <row r="99" spans="2:5" x14ac:dyDescent="0.3">
      <c r="B99" s="30">
        <v>22110050</v>
      </c>
      <c r="C99" s="30">
        <v>0</v>
      </c>
      <c r="D99" s="2">
        <v>138</v>
      </c>
      <c r="E99" s="9">
        <f t="shared" si="4"/>
        <v>100</v>
      </c>
    </row>
    <row r="100" spans="2:5" x14ac:dyDescent="0.3">
      <c r="B100" s="30">
        <v>22110055</v>
      </c>
      <c r="C100" s="30">
        <v>0</v>
      </c>
      <c r="D100" s="2">
        <v>138</v>
      </c>
      <c r="E100" s="9">
        <f t="shared" si="4"/>
        <v>100</v>
      </c>
    </row>
    <row r="101" spans="2:5" x14ac:dyDescent="0.3">
      <c r="B101" s="30">
        <v>22110056</v>
      </c>
      <c r="C101" s="30">
        <v>0</v>
      </c>
      <c r="D101" s="2">
        <v>138</v>
      </c>
      <c r="E101" s="9">
        <f t="shared" si="4"/>
        <v>100</v>
      </c>
    </row>
    <row r="102" spans="2:5" x14ac:dyDescent="0.3">
      <c r="B102" s="30">
        <v>22110057</v>
      </c>
      <c r="C102" s="30">
        <v>0</v>
      </c>
      <c r="D102" s="2">
        <v>138</v>
      </c>
      <c r="E102" s="9">
        <f t="shared" si="4"/>
        <v>100</v>
      </c>
    </row>
    <row r="103" spans="2:5" x14ac:dyDescent="0.3">
      <c r="B103" s="30">
        <v>22110061</v>
      </c>
      <c r="C103" s="30">
        <v>0</v>
      </c>
      <c r="D103" s="2">
        <v>138</v>
      </c>
      <c r="E103" s="9">
        <f t="shared" si="4"/>
        <v>100</v>
      </c>
    </row>
    <row r="104" spans="2:5" x14ac:dyDescent="0.3">
      <c r="B104" s="30">
        <v>22110062</v>
      </c>
      <c r="C104" s="30">
        <v>0</v>
      </c>
      <c r="D104" s="2">
        <v>138</v>
      </c>
      <c r="E104" s="9">
        <f t="shared" si="4"/>
        <v>100</v>
      </c>
    </row>
    <row r="105" spans="2:5" x14ac:dyDescent="0.3">
      <c r="B105" s="30">
        <v>22110064</v>
      </c>
      <c r="C105" s="30">
        <v>0</v>
      </c>
      <c r="D105" s="2">
        <v>138</v>
      </c>
      <c r="E105" s="9">
        <f t="shared" si="4"/>
        <v>100</v>
      </c>
    </row>
    <row r="106" spans="2:5" x14ac:dyDescent="0.3">
      <c r="B106" s="30">
        <v>22110067</v>
      </c>
      <c r="C106" s="30">
        <v>0</v>
      </c>
      <c r="D106" s="2">
        <v>138</v>
      </c>
      <c r="E106" s="9">
        <f t="shared" si="4"/>
        <v>100</v>
      </c>
    </row>
    <row r="107" spans="2:5" x14ac:dyDescent="0.3">
      <c r="B107" s="30">
        <v>22110068</v>
      </c>
      <c r="C107" s="30">
        <v>0</v>
      </c>
      <c r="D107" s="2">
        <v>138</v>
      </c>
      <c r="E107" s="9">
        <f t="shared" si="4"/>
        <v>100</v>
      </c>
    </row>
    <row r="108" spans="2:5" x14ac:dyDescent="0.3">
      <c r="B108" s="30">
        <v>22110069</v>
      </c>
      <c r="C108" s="30">
        <v>0</v>
      </c>
      <c r="D108" s="2">
        <v>138</v>
      </c>
      <c r="E108" s="9">
        <f t="shared" si="4"/>
        <v>100</v>
      </c>
    </row>
    <row r="109" spans="2:5" x14ac:dyDescent="0.3">
      <c r="B109" s="30">
        <v>22110070</v>
      </c>
      <c r="C109" s="30">
        <v>0</v>
      </c>
      <c r="D109" s="2">
        <v>138</v>
      </c>
      <c r="E109" s="9">
        <f t="shared" si="4"/>
        <v>100</v>
      </c>
    </row>
    <row r="110" spans="2:5" x14ac:dyDescent="0.3">
      <c r="B110" s="30">
        <v>22110071</v>
      </c>
      <c r="C110" s="30">
        <v>0</v>
      </c>
      <c r="D110" s="2">
        <v>138</v>
      </c>
      <c r="E110" s="9">
        <f t="shared" si="4"/>
        <v>100</v>
      </c>
    </row>
    <row r="111" spans="2:5" x14ac:dyDescent="0.3">
      <c r="B111" s="30">
        <v>22110072</v>
      </c>
      <c r="C111" s="30">
        <v>0</v>
      </c>
      <c r="D111" s="2">
        <v>138</v>
      </c>
      <c r="E111" s="9">
        <f t="shared" si="4"/>
        <v>100</v>
      </c>
    </row>
    <row r="112" spans="2:5" x14ac:dyDescent="0.3">
      <c r="B112" s="30">
        <v>22110075</v>
      </c>
      <c r="C112" s="30">
        <v>0</v>
      </c>
      <c r="D112" s="2">
        <v>138</v>
      </c>
      <c r="E112" s="9">
        <f t="shared" si="4"/>
        <v>100</v>
      </c>
    </row>
    <row r="113" spans="2:5" x14ac:dyDescent="0.3">
      <c r="B113" s="30">
        <v>22110079</v>
      </c>
      <c r="C113" s="30">
        <v>0</v>
      </c>
      <c r="D113" s="2">
        <v>138</v>
      </c>
      <c r="E113" s="9">
        <f t="shared" si="4"/>
        <v>100</v>
      </c>
    </row>
    <row r="114" spans="2:5" x14ac:dyDescent="0.3">
      <c r="B114" s="30">
        <v>22110081</v>
      </c>
      <c r="C114" s="30">
        <v>0</v>
      </c>
      <c r="D114" s="2">
        <v>138</v>
      </c>
      <c r="E114" s="9">
        <f t="shared" si="4"/>
        <v>100</v>
      </c>
    </row>
    <row r="115" spans="2:5" x14ac:dyDescent="0.3">
      <c r="B115" s="30">
        <v>22110087</v>
      </c>
      <c r="C115" s="30">
        <v>0</v>
      </c>
      <c r="D115" s="2">
        <v>138</v>
      </c>
      <c r="E115" s="9">
        <f t="shared" si="4"/>
        <v>100</v>
      </c>
    </row>
    <row r="116" spans="2:5" x14ac:dyDescent="0.3">
      <c r="B116" s="30">
        <v>22110089</v>
      </c>
      <c r="C116" s="30">
        <v>0</v>
      </c>
      <c r="D116" s="2">
        <v>138</v>
      </c>
      <c r="E116" s="9">
        <f t="shared" si="4"/>
        <v>100</v>
      </c>
    </row>
    <row r="117" spans="2:5" x14ac:dyDescent="0.3">
      <c r="B117" s="30">
        <v>22110091</v>
      </c>
      <c r="C117" s="30">
        <v>0</v>
      </c>
      <c r="D117" s="2">
        <v>138</v>
      </c>
      <c r="E117" s="9">
        <f t="shared" si="4"/>
        <v>100</v>
      </c>
    </row>
    <row r="118" spans="2:5" x14ac:dyDescent="0.3">
      <c r="B118" s="30">
        <v>22110092</v>
      </c>
      <c r="C118" s="30">
        <v>0</v>
      </c>
      <c r="D118" s="2">
        <v>138</v>
      </c>
      <c r="E118" s="9">
        <f t="shared" si="4"/>
        <v>100</v>
      </c>
    </row>
    <row r="119" spans="2:5" x14ac:dyDescent="0.3">
      <c r="B119" s="30">
        <v>22110095</v>
      </c>
      <c r="C119" s="30">
        <v>0</v>
      </c>
      <c r="D119" s="2">
        <v>138</v>
      </c>
      <c r="E119" s="9">
        <f t="shared" si="4"/>
        <v>100</v>
      </c>
    </row>
    <row r="120" spans="2:5" x14ac:dyDescent="0.3">
      <c r="B120" s="30">
        <v>22110097</v>
      </c>
      <c r="C120" s="30">
        <v>0</v>
      </c>
      <c r="D120" s="2">
        <v>138</v>
      </c>
      <c r="E120" s="9">
        <f t="shared" si="4"/>
        <v>100</v>
      </c>
    </row>
    <row r="121" spans="2:5" x14ac:dyDescent="0.3">
      <c r="B121" s="30">
        <v>22110098</v>
      </c>
      <c r="C121" s="30">
        <v>0</v>
      </c>
      <c r="D121" s="2">
        <v>138</v>
      </c>
      <c r="E121" s="9">
        <f t="shared" si="4"/>
        <v>100</v>
      </c>
    </row>
    <row r="122" spans="2:5" x14ac:dyDescent="0.3">
      <c r="B122" s="30">
        <v>22110099</v>
      </c>
      <c r="C122" s="30">
        <v>0</v>
      </c>
      <c r="D122" s="2">
        <v>138</v>
      </c>
      <c r="E122" s="9">
        <f t="shared" si="4"/>
        <v>100</v>
      </c>
    </row>
    <row r="123" spans="2:5" x14ac:dyDescent="0.3">
      <c r="B123" s="30">
        <v>22110100</v>
      </c>
      <c r="C123" s="30">
        <v>0</v>
      </c>
      <c r="D123" s="2">
        <v>138</v>
      </c>
      <c r="E123" s="9">
        <f t="shared" si="4"/>
        <v>100</v>
      </c>
    </row>
    <row r="124" spans="2:5" x14ac:dyDescent="0.3">
      <c r="B124" s="30">
        <v>22110102</v>
      </c>
      <c r="C124" s="30">
        <v>0</v>
      </c>
      <c r="D124" s="2">
        <v>138</v>
      </c>
      <c r="E124" s="9">
        <f t="shared" si="4"/>
        <v>100</v>
      </c>
    </row>
    <row r="125" spans="2:5" x14ac:dyDescent="0.3">
      <c r="B125" s="30">
        <v>22110104</v>
      </c>
      <c r="C125" s="30">
        <v>0</v>
      </c>
      <c r="D125" s="2">
        <v>138</v>
      </c>
      <c r="E125" s="9">
        <f t="shared" si="4"/>
        <v>100</v>
      </c>
    </row>
    <row r="126" spans="2:5" x14ac:dyDescent="0.3">
      <c r="B126" s="30">
        <v>22110108</v>
      </c>
      <c r="C126" s="30">
        <v>0</v>
      </c>
      <c r="D126" s="2">
        <v>138</v>
      </c>
      <c r="E126" s="9">
        <f t="shared" si="4"/>
        <v>100</v>
      </c>
    </row>
    <row r="127" spans="2:5" x14ac:dyDescent="0.3">
      <c r="B127" s="30">
        <v>22110113</v>
      </c>
      <c r="C127" s="30">
        <v>0</v>
      </c>
      <c r="D127" s="2">
        <v>138</v>
      </c>
      <c r="E127" s="9">
        <f t="shared" si="4"/>
        <v>100</v>
      </c>
    </row>
    <row r="128" spans="2:5" x14ac:dyDescent="0.3">
      <c r="B128" s="30">
        <v>22110118</v>
      </c>
      <c r="C128" s="30">
        <v>0</v>
      </c>
      <c r="D128" s="2">
        <v>138</v>
      </c>
      <c r="E128" s="9">
        <f t="shared" si="4"/>
        <v>100</v>
      </c>
    </row>
    <row r="129" spans="2:5" x14ac:dyDescent="0.3">
      <c r="B129" s="30">
        <v>22110119</v>
      </c>
      <c r="C129" s="30">
        <v>0</v>
      </c>
      <c r="D129" s="2">
        <v>138</v>
      </c>
      <c r="E129" s="9">
        <f t="shared" si="4"/>
        <v>100</v>
      </c>
    </row>
    <row r="130" spans="2:5" x14ac:dyDescent="0.3">
      <c r="B130" s="30">
        <v>22110120</v>
      </c>
      <c r="C130" s="30">
        <v>0</v>
      </c>
      <c r="D130" s="2">
        <v>138</v>
      </c>
      <c r="E130" s="9">
        <f t="shared" si="4"/>
        <v>100</v>
      </c>
    </row>
    <row r="131" spans="2:5" x14ac:dyDescent="0.3">
      <c r="B131" s="30">
        <v>22110121</v>
      </c>
      <c r="C131" s="30">
        <v>0</v>
      </c>
      <c r="D131" s="2">
        <v>138</v>
      </c>
      <c r="E131" s="9">
        <f t="shared" si="4"/>
        <v>100</v>
      </c>
    </row>
    <row r="132" spans="2:5" x14ac:dyDescent="0.3">
      <c r="B132" s="30">
        <v>22110122</v>
      </c>
      <c r="C132" s="30">
        <v>0</v>
      </c>
      <c r="D132" s="2">
        <v>138</v>
      </c>
      <c r="E132" s="9">
        <f t="shared" si="4"/>
        <v>100</v>
      </c>
    </row>
    <row r="133" spans="2:5" x14ac:dyDescent="0.3">
      <c r="B133" s="30">
        <v>22110123</v>
      </c>
      <c r="C133" s="30">
        <v>0</v>
      </c>
      <c r="D133" s="2">
        <v>138</v>
      </c>
      <c r="E133" s="9">
        <f t="shared" si="4"/>
        <v>100</v>
      </c>
    </row>
    <row r="134" spans="2:5" x14ac:dyDescent="0.3">
      <c r="B134" s="30">
        <v>22110124</v>
      </c>
      <c r="C134" s="30">
        <v>0</v>
      </c>
      <c r="D134" s="2">
        <v>138</v>
      </c>
      <c r="E134" s="9">
        <f t="shared" si="4"/>
        <v>100</v>
      </c>
    </row>
    <row r="135" spans="2:5" x14ac:dyDescent="0.3">
      <c r="B135" s="30">
        <v>22110125</v>
      </c>
      <c r="C135" s="30">
        <v>0</v>
      </c>
      <c r="D135" s="2">
        <v>138</v>
      </c>
      <c r="E135" s="9">
        <f t="shared" si="4"/>
        <v>100</v>
      </c>
    </row>
    <row r="136" spans="2:5" x14ac:dyDescent="0.3">
      <c r="B136" s="30">
        <v>22110126</v>
      </c>
      <c r="C136" s="30">
        <v>0</v>
      </c>
      <c r="D136" s="2">
        <v>138</v>
      </c>
      <c r="E136" s="9">
        <f t="shared" si="4"/>
        <v>100</v>
      </c>
    </row>
    <row r="137" spans="2:5" x14ac:dyDescent="0.3">
      <c r="B137" s="30">
        <v>22110128</v>
      </c>
      <c r="C137" s="30">
        <v>0</v>
      </c>
      <c r="D137" s="2">
        <v>138</v>
      </c>
      <c r="E137" s="9">
        <f t="shared" ref="E137:E142" si="5">D137/138*100</f>
        <v>100</v>
      </c>
    </row>
    <row r="138" spans="2:5" x14ac:dyDescent="0.3">
      <c r="B138" s="30">
        <v>22110129</v>
      </c>
      <c r="C138" s="30">
        <v>0</v>
      </c>
      <c r="D138" s="2">
        <v>138</v>
      </c>
      <c r="E138" s="9">
        <f t="shared" si="5"/>
        <v>100</v>
      </c>
    </row>
    <row r="139" spans="2:5" x14ac:dyDescent="0.3">
      <c r="B139" s="30">
        <v>22110130</v>
      </c>
      <c r="C139" s="30">
        <v>0</v>
      </c>
      <c r="D139" s="2">
        <v>138</v>
      </c>
      <c r="E139" s="9">
        <f t="shared" si="5"/>
        <v>100</v>
      </c>
    </row>
    <row r="140" spans="2:5" x14ac:dyDescent="0.3">
      <c r="B140" s="30">
        <v>22110131</v>
      </c>
      <c r="C140" s="30">
        <v>0</v>
      </c>
      <c r="D140" s="2">
        <v>138</v>
      </c>
      <c r="E140" s="9">
        <f t="shared" si="5"/>
        <v>100</v>
      </c>
    </row>
    <row r="141" spans="2:5" x14ac:dyDescent="0.3">
      <c r="B141" s="30">
        <v>22110132</v>
      </c>
      <c r="C141" s="30">
        <v>0</v>
      </c>
      <c r="D141" s="2">
        <v>138</v>
      </c>
      <c r="E141" s="9">
        <f t="shared" si="5"/>
        <v>100</v>
      </c>
    </row>
    <row r="142" spans="2:5" x14ac:dyDescent="0.3">
      <c r="B142" s="30">
        <v>22110135</v>
      </c>
      <c r="C142" s="30">
        <v>0</v>
      </c>
      <c r="D142" s="2">
        <v>138</v>
      </c>
      <c r="E142" s="9">
        <f t="shared" si="5"/>
        <v>100</v>
      </c>
    </row>
  </sheetData>
  <mergeCells count="1">
    <mergeCell ref="B1:P2"/>
  </mergeCells>
  <phoneticPr fontId="1" type="noConversion"/>
  <pageMargins left="1" right="1" top="1" bottom="1" header="0.5" footer="0.5"/>
  <pageSetup paperSize="9" scale="3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E29ED-C050-4216-8816-646037AF65AB}">
  <sheetPr>
    <pageSetUpPr fitToPage="1"/>
  </sheetPr>
  <dimension ref="B2:J46"/>
  <sheetViews>
    <sheetView showGridLines="0" topLeftCell="A33" workbookViewId="0">
      <selection sqref="A1:K49"/>
    </sheetView>
  </sheetViews>
  <sheetFormatPr defaultRowHeight="16.5" x14ac:dyDescent="0.3"/>
  <cols>
    <col min="4" max="4" width="9" bestFit="1" customWidth="1"/>
    <col min="5" max="9" width="9" customWidth="1"/>
    <col min="10" max="10" width="11.75" bestFit="1" customWidth="1"/>
  </cols>
  <sheetData>
    <row r="2" spans="2:10" ht="27.75" x14ac:dyDescent="0.3">
      <c r="B2" s="33" t="s">
        <v>38</v>
      </c>
      <c r="C2" s="33"/>
      <c r="D2" s="33"/>
      <c r="E2" s="33"/>
      <c r="F2" s="33"/>
      <c r="G2" s="33"/>
      <c r="H2" s="33"/>
      <c r="I2" s="33"/>
      <c r="J2" s="33"/>
    </row>
    <row r="3" spans="2:10" ht="7.5" customHeight="1" x14ac:dyDescent="0.3">
      <c r="B3" s="14"/>
      <c r="C3" s="14"/>
      <c r="D3" s="14"/>
      <c r="E3" s="14"/>
      <c r="F3" s="14"/>
      <c r="G3" s="14"/>
      <c r="H3" s="14"/>
      <c r="I3" s="14"/>
    </row>
    <row r="4" spans="2:10" x14ac:dyDescent="0.3">
      <c r="B4" s="3" t="s">
        <v>15</v>
      </c>
      <c r="C4" s="16" t="s">
        <v>16</v>
      </c>
      <c r="E4" s="3" t="s">
        <v>4</v>
      </c>
      <c r="F4" s="16">
        <v>136</v>
      </c>
      <c r="G4" s="3" t="s">
        <v>17</v>
      </c>
      <c r="H4" s="19">
        <v>64.8</v>
      </c>
      <c r="I4" s="3" t="s">
        <v>18</v>
      </c>
      <c r="J4" s="16">
        <v>40</v>
      </c>
    </row>
    <row r="5" spans="2:10" ht="9" customHeight="1" x14ac:dyDescent="0.3">
      <c r="B5" s="15"/>
      <c r="C5" s="15"/>
      <c r="D5" s="15"/>
      <c r="E5" s="13"/>
      <c r="F5" s="15"/>
      <c r="G5" s="15"/>
      <c r="H5" s="15"/>
      <c r="I5" s="15"/>
    </row>
    <row r="6" spans="2:10" x14ac:dyDescent="0.3">
      <c r="B6" s="3" t="s">
        <v>12</v>
      </c>
      <c r="C6" s="3" t="s">
        <v>13</v>
      </c>
      <c r="D6" s="3" t="s">
        <v>23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14</v>
      </c>
    </row>
    <row r="7" spans="2:10" x14ac:dyDescent="0.3">
      <c r="B7" s="20">
        <v>1</v>
      </c>
      <c r="C7" s="20">
        <v>2.5</v>
      </c>
      <c r="D7" s="17">
        <f>63/81*100</f>
        <v>77.777777777777786</v>
      </c>
      <c r="E7" s="20">
        <v>6</v>
      </c>
      <c r="F7" s="20">
        <v>3</v>
      </c>
      <c r="G7" s="20">
        <v>4</v>
      </c>
      <c r="H7" s="20">
        <v>63</v>
      </c>
      <c r="I7" s="20">
        <v>5</v>
      </c>
      <c r="J7" s="22" t="s">
        <v>30</v>
      </c>
    </row>
    <row r="8" spans="2:10" x14ac:dyDescent="0.3">
      <c r="B8" s="20">
        <v>2</v>
      </c>
      <c r="C8" s="20">
        <v>2.5</v>
      </c>
      <c r="D8" s="17">
        <f>63/81*100</f>
        <v>77.777777777777786</v>
      </c>
      <c r="E8" s="20">
        <v>2</v>
      </c>
      <c r="F8" s="20">
        <v>63</v>
      </c>
      <c r="G8" s="20">
        <v>6</v>
      </c>
      <c r="H8" s="20">
        <v>2</v>
      </c>
      <c r="I8" s="20">
        <v>8</v>
      </c>
      <c r="J8" s="22" t="s">
        <v>24</v>
      </c>
    </row>
    <row r="9" spans="2:10" x14ac:dyDescent="0.3">
      <c r="B9" s="20">
        <v>3</v>
      </c>
      <c r="C9" s="20">
        <v>2.5</v>
      </c>
      <c r="D9" s="17">
        <f>30/81*100</f>
        <v>37.037037037037038</v>
      </c>
      <c r="E9" s="20">
        <v>17</v>
      </c>
      <c r="F9" s="20">
        <v>13</v>
      </c>
      <c r="G9" s="20">
        <v>30</v>
      </c>
      <c r="H9" s="20">
        <v>12</v>
      </c>
      <c r="I9" s="20">
        <v>8</v>
      </c>
      <c r="J9" s="22" t="s">
        <v>30</v>
      </c>
    </row>
    <row r="10" spans="2:10" x14ac:dyDescent="0.3">
      <c r="B10" s="20">
        <v>4</v>
      </c>
      <c r="C10" s="20">
        <v>2.5</v>
      </c>
      <c r="D10" s="17">
        <f>43/81*100</f>
        <v>53.086419753086425</v>
      </c>
      <c r="E10" s="20">
        <v>43</v>
      </c>
      <c r="F10" s="20">
        <v>1</v>
      </c>
      <c r="G10" s="20">
        <v>8</v>
      </c>
      <c r="H10" s="20">
        <v>17</v>
      </c>
      <c r="I10" s="20">
        <v>12</v>
      </c>
      <c r="J10" s="22" t="s">
        <v>30</v>
      </c>
    </row>
    <row r="11" spans="2:10" x14ac:dyDescent="0.3">
      <c r="B11" s="20">
        <v>5</v>
      </c>
      <c r="C11" s="20">
        <v>2.5</v>
      </c>
      <c r="D11" s="17">
        <f>34/81*100</f>
        <v>41.975308641975303</v>
      </c>
      <c r="E11" s="20">
        <v>34</v>
      </c>
      <c r="F11" s="20">
        <v>16</v>
      </c>
      <c r="G11" s="20">
        <v>2</v>
      </c>
      <c r="H11" s="20">
        <v>21</v>
      </c>
      <c r="I11" s="20">
        <v>8</v>
      </c>
      <c r="J11" s="22" t="s">
        <v>24</v>
      </c>
    </row>
    <row r="12" spans="2:10" x14ac:dyDescent="0.3">
      <c r="B12" s="20">
        <v>6</v>
      </c>
      <c r="C12" s="20">
        <v>2.5</v>
      </c>
      <c r="D12" s="17">
        <f>68/81*100</f>
        <v>83.950617283950606</v>
      </c>
      <c r="E12" s="20">
        <v>68</v>
      </c>
      <c r="F12" s="20">
        <v>2</v>
      </c>
      <c r="G12" s="20">
        <v>8</v>
      </c>
      <c r="H12" s="20">
        <v>1</v>
      </c>
      <c r="I12" s="20">
        <v>2</v>
      </c>
      <c r="J12" s="22" t="s">
        <v>24</v>
      </c>
    </row>
    <row r="13" spans="2:10" x14ac:dyDescent="0.3">
      <c r="B13" s="20">
        <v>7</v>
      </c>
      <c r="C13" s="20">
        <v>2.5</v>
      </c>
      <c r="D13" s="17">
        <f>61/81*100</f>
        <v>75.308641975308646</v>
      </c>
      <c r="E13" s="20">
        <v>1</v>
      </c>
      <c r="F13" s="20">
        <v>12</v>
      </c>
      <c r="G13" s="20">
        <v>6</v>
      </c>
      <c r="H13" s="20">
        <v>1</v>
      </c>
      <c r="I13" s="20">
        <v>61</v>
      </c>
      <c r="J13" s="22" t="s">
        <v>24</v>
      </c>
    </row>
    <row r="14" spans="2:10" x14ac:dyDescent="0.3">
      <c r="B14" s="20">
        <v>8</v>
      </c>
      <c r="C14" s="20">
        <v>2.5</v>
      </c>
      <c r="D14" s="17">
        <f>48/81*100</f>
        <v>59.259259259259252</v>
      </c>
      <c r="E14" s="20">
        <v>4</v>
      </c>
      <c r="F14" s="20">
        <v>48</v>
      </c>
      <c r="G14" s="20">
        <v>9</v>
      </c>
      <c r="H14" s="20">
        <v>9</v>
      </c>
      <c r="I14" s="20">
        <v>11</v>
      </c>
      <c r="J14" s="22" t="s">
        <v>24</v>
      </c>
    </row>
    <row r="15" spans="2:10" x14ac:dyDescent="0.3">
      <c r="B15" s="20">
        <v>9</v>
      </c>
      <c r="C15" s="20">
        <v>2.5</v>
      </c>
      <c r="D15" s="17">
        <f>54/81*100</f>
        <v>66.666666666666657</v>
      </c>
      <c r="E15" s="20">
        <v>12</v>
      </c>
      <c r="F15" s="20">
        <v>6</v>
      </c>
      <c r="G15" s="20">
        <v>8</v>
      </c>
      <c r="H15" s="20">
        <v>1</v>
      </c>
      <c r="I15" s="20">
        <v>54</v>
      </c>
      <c r="J15" s="22" t="s">
        <v>24</v>
      </c>
    </row>
    <row r="16" spans="2:10" x14ac:dyDescent="0.3">
      <c r="B16" s="20">
        <v>10</v>
      </c>
      <c r="C16" s="20">
        <v>2.5</v>
      </c>
      <c r="D16" s="17">
        <f>70/81*100</f>
        <v>86.419753086419746</v>
      </c>
      <c r="E16" s="20">
        <v>3</v>
      </c>
      <c r="F16" s="20">
        <v>1</v>
      </c>
      <c r="G16" s="20">
        <v>4</v>
      </c>
      <c r="H16" s="20">
        <v>2</v>
      </c>
      <c r="I16" s="20">
        <v>70</v>
      </c>
      <c r="J16" s="22" t="s">
        <v>24</v>
      </c>
    </row>
    <row r="17" spans="2:10" x14ac:dyDescent="0.3">
      <c r="B17" s="20">
        <v>11</v>
      </c>
      <c r="C17" s="20">
        <v>2.5</v>
      </c>
      <c r="D17" s="17">
        <f>77/81*100</f>
        <v>95.061728395061735</v>
      </c>
      <c r="E17" s="20">
        <v>0</v>
      </c>
      <c r="F17" s="20">
        <v>2</v>
      </c>
      <c r="G17" s="20">
        <v>0</v>
      </c>
      <c r="H17" s="20">
        <v>1</v>
      </c>
      <c r="I17" s="20">
        <v>77</v>
      </c>
      <c r="J17" s="22" t="s">
        <v>24</v>
      </c>
    </row>
    <row r="18" spans="2:10" x14ac:dyDescent="0.3">
      <c r="B18" s="20">
        <v>12</v>
      </c>
      <c r="C18" s="20">
        <v>2.5</v>
      </c>
      <c r="D18" s="17">
        <f>29/81*100</f>
        <v>35.802469135802468</v>
      </c>
      <c r="E18" s="20">
        <v>4</v>
      </c>
      <c r="F18" s="20">
        <v>4</v>
      </c>
      <c r="G18" s="20">
        <v>39</v>
      </c>
      <c r="H18" s="20">
        <v>4</v>
      </c>
      <c r="I18" s="20">
        <v>29</v>
      </c>
      <c r="J18" s="22" t="s">
        <v>24</v>
      </c>
    </row>
    <row r="19" spans="2:10" x14ac:dyDescent="0.3">
      <c r="B19" s="20">
        <v>13</v>
      </c>
      <c r="C19" s="20">
        <v>2.5</v>
      </c>
      <c r="D19" s="17">
        <f>52/81*100</f>
        <v>64.197530864197532</v>
      </c>
      <c r="E19" s="20">
        <v>3</v>
      </c>
      <c r="F19" s="20">
        <v>4</v>
      </c>
      <c r="G19" s="20">
        <v>14</v>
      </c>
      <c r="H19" s="20">
        <v>52</v>
      </c>
      <c r="I19" s="20">
        <v>8</v>
      </c>
      <c r="J19" s="22" t="s">
        <v>24</v>
      </c>
    </row>
    <row r="20" spans="2:10" x14ac:dyDescent="0.3">
      <c r="B20" s="20">
        <v>14</v>
      </c>
      <c r="C20" s="20">
        <v>2.5</v>
      </c>
      <c r="D20" s="17">
        <f>52/81*100</f>
        <v>64.197530864197532</v>
      </c>
      <c r="E20" s="20">
        <v>2</v>
      </c>
      <c r="F20" s="20">
        <v>52</v>
      </c>
      <c r="G20" s="20">
        <v>4</v>
      </c>
      <c r="H20" s="20">
        <v>3</v>
      </c>
      <c r="I20" s="20">
        <v>20</v>
      </c>
      <c r="J20" s="22" t="s">
        <v>24</v>
      </c>
    </row>
    <row r="21" spans="2:10" x14ac:dyDescent="0.3">
      <c r="B21" s="20">
        <v>15</v>
      </c>
      <c r="C21" s="20">
        <v>2.5</v>
      </c>
      <c r="D21" s="17">
        <f>69/81*100</f>
        <v>85.18518518518519</v>
      </c>
      <c r="E21" s="20">
        <v>2</v>
      </c>
      <c r="F21" s="20">
        <v>69</v>
      </c>
      <c r="G21" s="20">
        <v>2</v>
      </c>
      <c r="H21" s="20">
        <v>3</v>
      </c>
      <c r="I21" s="20">
        <v>5</v>
      </c>
      <c r="J21" s="22" t="s">
        <v>24</v>
      </c>
    </row>
    <row r="22" spans="2:10" x14ac:dyDescent="0.3">
      <c r="B22" s="20">
        <v>16</v>
      </c>
      <c r="C22" s="20">
        <v>2.5</v>
      </c>
      <c r="D22" s="17">
        <f>60/81*100</f>
        <v>74.074074074074076</v>
      </c>
      <c r="E22" s="20">
        <v>5</v>
      </c>
      <c r="F22" s="20">
        <v>9</v>
      </c>
      <c r="G22" s="20">
        <v>6</v>
      </c>
      <c r="H22" s="20">
        <v>0</v>
      </c>
      <c r="I22" s="20">
        <v>60</v>
      </c>
      <c r="J22" s="22" t="s">
        <v>24</v>
      </c>
    </row>
    <row r="23" spans="2:10" x14ac:dyDescent="0.3">
      <c r="B23" s="20">
        <v>17</v>
      </c>
      <c r="C23" s="20">
        <v>2.5</v>
      </c>
      <c r="D23" s="17">
        <f>57/81*100</f>
        <v>70.370370370370367</v>
      </c>
      <c r="E23" s="20">
        <v>7</v>
      </c>
      <c r="F23" s="20">
        <v>57</v>
      </c>
      <c r="G23" s="20">
        <v>5</v>
      </c>
      <c r="H23" s="20">
        <v>1</v>
      </c>
      <c r="I23" s="20">
        <v>11</v>
      </c>
      <c r="J23" s="22" t="s">
        <v>24</v>
      </c>
    </row>
    <row r="24" spans="2:10" x14ac:dyDescent="0.3">
      <c r="B24" s="20">
        <v>18</v>
      </c>
      <c r="C24" s="20">
        <v>2.5</v>
      </c>
      <c r="D24" s="17">
        <f>79/81*100</f>
        <v>97.53086419753086</v>
      </c>
      <c r="E24" s="20">
        <v>1</v>
      </c>
      <c r="F24" s="20">
        <v>1</v>
      </c>
      <c r="G24" s="20">
        <v>79</v>
      </c>
      <c r="H24" s="20">
        <v>0</v>
      </c>
      <c r="I24" s="20">
        <v>0</v>
      </c>
      <c r="J24" s="22" t="s">
        <v>24</v>
      </c>
    </row>
    <row r="25" spans="2:10" x14ac:dyDescent="0.3">
      <c r="B25" s="20">
        <v>19</v>
      </c>
      <c r="C25" s="20">
        <v>2.5</v>
      </c>
      <c r="D25" s="17">
        <f>71/81*100</f>
        <v>87.654320987654316</v>
      </c>
      <c r="E25" s="20">
        <v>1</v>
      </c>
      <c r="F25" s="20">
        <v>2</v>
      </c>
      <c r="G25" s="20">
        <v>71</v>
      </c>
      <c r="H25" s="20">
        <v>6</v>
      </c>
      <c r="I25" s="20">
        <v>1</v>
      </c>
      <c r="J25" s="22" t="s">
        <v>24</v>
      </c>
    </row>
    <row r="26" spans="2:10" x14ac:dyDescent="0.3">
      <c r="B26" s="20">
        <v>20</v>
      </c>
      <c r="C26" s="20">
        <v>2.5</v>
      </c>
      <c r="D26" s="17">
        <f>66/81*100</f>
        <v>81.481481481481481</v>
      </c>
      <c r="E26" s="20">
        <v>5</v>
      </c>
      <c r="F26" s="20">
        <v>0</v>
      </c>
      <c r="G26" s="20">
        <v>4</v>
      </c>
      <c r="H26" s="20">
        <v>66</v>
      </c>
      <c r="I26" s="20">
        <v>6</v>
      </c>
      <c r="J26" s="22" t="s">
        <v>24</v>
      </c>
    </row>
    <row r="27" spans="2:10" x14ac:dyDescent="0.3">
      <c r="B27" s="20">
        <v>21</v>
      </c>
      <c r="C27" s="20">
        <v>2.5</v>
      </c>
      <c r="D27" s="17">
        <f>47/81*100</f>
        <v>58.024691358024697</v>
      </c>
      <c r="E27" s="20">
        <v>6</v>
      </c>
      <c r="F27" s="20">
        <v>11</v>
      </c>
      <c r="G27" s="20">
        <v>13</v>
      </c>
      <c r="H27" s="20">
        <v>47</v>
      </c>
      <c r="I27" s="20">
        <v>4</v>
      </c>
      <c r="J27" s="22" t="s">
        <v>25</v>
      </c>
    </row>
    <row r="28" spans="2:10" x14ac:dyDescent="0.3">
      <c r="B28" s="20">
        <v>22</v>
      </c>
      <c r="C28" s="20">
        <v>2.5</v>
      </c>
      <c r="D28" s="17">
        <f>76/81*100</f>
        <v>93.827160493827151</v>
      </c>
      <c r="E28" s="20">
        <v>2</v>
      </c>
      <c r="F28" s="20">
        <v>0</v>
      </c>
      <c r="G28" s="20">
        <v>76</v>
      </c>
      <c r="H28" s="20">
        <v>1</v>
      </c>
      <c r="I28" s="20">
        <v>2</v>
      </c>
      <c r="J28" s="22" t="s">
        <v>25</v>
      </c>
    </row>
    <row r="29" spans="2:10" x14ac:dyDescent="0.3">
      <c r="B29" s="20">
        <v>23</v>
      </c>
      <c r="C29" s="20">
        <v>2.5</v>
      </c>
      <c r="D29" s="17">
        <f>53/81*100</f>
        <v>65.432098765432102</v>
      </c>
      <c r="E29" s="20">
        <v>0</v>
      </c>
      <c r="F29" s="20">
        <v>53</v>
      </c>
      <c r="G29" s="20">
        <v>7</v>
      </c>
      <c r="H29" s="20">
        <v>7</v>
      </c>
      <c r="I29" s="20">
        <v>14</v>
      </c>
      <c r="J29" s="22" t="s">
        <v>25</v>
      </c>
    </row>
    <row r="30" spans="2:10" x14ac:dyDescent="0.3">
      <c r="B30" s="20">
        <v>24</v>
      </c>
      <c r="C30" s="20">
        <v>2.5</v>
      </c>
      <c r="D30" s="17">
        <f>46/81*100</f>
        <v>56.79012345679012</v>
      </c>
      <c r="E30" s="20">
        <v>14</v>
      </c>
      <c r="F30" s="20">
        <v>7</v>
      </c>
      <c r="G30" s="20">
        <v>2</v>
      </c>
      <c r="H30" s="20">
        <v>12</v>
      </c>
      <c r="I30" s="20">
        <v>46</v>
      </c>
      <c r="J30" s="22" t="s">
        <v>25</v>
      </c>
    </row>
    <row r="31" spans="2:10" x14ac:dyDescent="0.3">
      <c r="B31" s="20">
        <v>25</v>
      </c>
      <c r="C31" s="20">
        <v>2.5</v>
      </c>
      <c r="D31" s="17">
        <f>22/81*100</f>
        <v>27.160493827160494</v>
      </c>
      <c r="E31" s="20">
        <v>22</v>
      </c>
      <c r="F31" s="20">
        <v>11</v>
      </c>
      <c r="G31" s="20">
        <v>19</v>
      </c>
      <c r="H31" s="20">
        <v>22</v>
      </c>
      <c r="I31" s="20">
        <v>7</v>
      </c>
      <c r="J31" s="22" t="s">
        <v>25</v>
      </c>
    </row>
    <row r="32" spans="2:10" x14ac:dyDescent="0.3">
      <c r="B32" s="20">
        <v>26</v>
      </c>
      <c r="C32" s="20">
        <v>2.5</v>
      </c>
      <c r="D32" s="17">
        <f>38/81*100</f>
        <v>46.913580246913575</v>
      </c>
      <c r="E32" s="20">
        <v>1</v>
      </c>
      <c r="F32" s="20">
        <v>35</v>
      </c>
      <c r="G32" s="20">
        <v>0</v>
      </c>
      <c r="H32" s="20">
        <v>38</v>
      </c>
      <c r="I32" s="20">
        <v>7</v>
      </c>
      <c r="J32" s="22" t="s">
        <v>25</v>
      </c>
    </row>
    <row r="33" spans="2:10" x14ac:dyDescent="0.3">
      <c r="B33" s="20">
        <v>27</v>
      </c>
      <c r="C33" s="20">
        <v>2.5</v>
      </c>
      <c r="D33" s="17">
        <f>30/81*100</f>
        <v>37.037037037037038</v>
      </c>
      <c r="E33" s="20">
        <v>10</v>
      </c>
      <c r="F33" s="20">
        <v>7</v>
      </c>
      <c r="G33" s="20">
        <v>30</v>
      </c>
      <c r="H33" s="20">
        <v>15</v>
      </c>
      <c r="I33" s="20">
        <v>19</v>
      </c>
      <c r="J33" s="22" t="s">
        <v>25</v>
      </c>
    </row>
    <row r="34" spans="2:10" x14ac:dyDescent="0.3">
      <c r="B34" s="20">
        <v>28</v>
      </c>
      <c r="C34" s="20">
        <v>2.5</v>
      </c>
      <c r="D34" s="17">
        <f>40/81*100</f>
        <v>49.382716049382715</v>
      </c>
      <c r="E34" s="20">
        <v>3</v>
      </c>
      <c r="F34" s="20">
        <v>35</v>
      </c>
      <c r="G34" s="20">
        <v>0</v>
      </c>
      <c r="H34" s="20">
        <v>3</v>
      </c>
      <c r="I34" s="20">
        <v>40</v>
      </c>
      <c r="J34" s="22" t="s">
        <v>25</v>
      </c>
    </row>
    <row r="35" spans="2:10" x14ac:dyDescent="0.3">
      <c r="B35" s="20">
        <v>29</v>
      </c>
      <c r="C35" s="20">
        <v>2.5</v>
      </c>
      <c r="D35" s="17">
        <f>77/81*100</f>
        <v>95.061728395061735</v>
      </c>
      <c r="E35" s="20">
        <v>0</v>
      </c>
      <c r="F35" s="20">
        <v>77</v>
      </c>
      <c r="G35" s="20">
        <v>1</v>
      </c>
      <c r="H35" s="20">
        <v>0</v>
      </c>
      <c r="I35" s="20">
        <v>3</v>
      </c>
      <c r="J35" s="22" t="s">
        <v>25</v>
      </c>
    </row>
    <row r="36" spans="2:10" x14ac:dyDescent="0.3">
      <c r="B36" s="20">
        <v>30</v>
      </c>
      <c r="C36" s="20">
        <v>2.5</v>
      </c>
      <c r="D36" s="17">
        <f>72/81*100</f>
        <v>88.888888888888886</v>
      </c>
      <c r="E36" s="20">
        <v>1</v>
      </c>
      <c r="F36" s="20">
        <v>72</v>
      </c>
      <c r="G36" s="20">
        <v>2</v>
      </c>
      <c r="H36" s="20">
        <v>4</v>
      </c>
      <c r="I36" s="20">
        <v>2</v>
      </c>
      <c r="J36" s="22" t="s">
        <v>25</v>
      </c>
    </row>
    <row r="37" spans="2:10" x14ac:dyDescent="0.3">
      <c r="B37" s="20">
        <v>31</v>
      </c>
      <c r="C37" s="20">
        <v>2.5</v>
      </c>
      <c r="D37" s="17">
        <f>43/81*100</f>
        <v>53.086419753086425</v>
      </c>
      <c r="E37" s="20">
        <v>7</v>
      </c>
      <c r="F37" s="20">
        <v>43</v>
      </c>
      <c r="G37" s="20">
        <v>23</v>
      </c>
      <c r="H37" s="20">
        <v>7</v>
      </c>
      <c r="I37" s="20">
        <v>1</v>
      </c>
      <c r="J37" s="22" t="s">
        <v>29</v>
      </c>
    </row>
    <row r="38" spans="2:10" x14ac:dyDescent="0.3">
      <c r="B38" s="20">
        <v>32</v>
      </c>
      <c r="C38" s="20">
        <v>2.5</v>
      </c>
      <c r="D38" s="17">
        <f>39/81*100</f>
        <v>48.148148148148145</v>
      </c>
      <c r="E38" s="20">
        <v>1</v>
      </c>
      <c r="F38" s="20">
        <v>18</v>
      </c>
      <c r="G38" s="20">
        <v>4</v>
      </c>
      <c r="H38" s="20">
        <v>39</v>
      </c>
      <c r="I38" s="20">
        <v>19</v>
      </c>
      <c r="J38" s="22" t="s">
        <v>29</v>
      </c>
    </row>
    <row r="39" spans="2:10" x14ac:dyDescent="0.3">
      <c r="B39" s="20">
        <v>33</v>
      </c>
      <c r="C39" s="20">
        <v>2.5</v>
      </c>
      <c r="D39" s="17">
        <f>50/81*100</f>
        <v>61.728395061728392</v>
      </c>
      <c r="E39" s="20">
        <v>4</v>
      </c>
      <c r="F39" s="20">
        <v>1</v>
      </c>
      <c r="G39" s="20">
        <v>19</v>
      </c>
      <c r="H39" s="20">
        <v>7</v>
      </c>
      <c r="I39" s="20">
        <v>50</v>
      </c>
      <c r="J39" s="22" t="s">
        <v>29</v>
      </c>
    </row>
    <row r="40" spans="2:10" x14ac:dyDescent="0.3">
      <c r="B40" s="20">
        <v>34</v>
      </c>
      <c r="C40" s="20">
        <v>2.5</v>
      </c>
      <c r="D40" s="17">
        <f>48/81*100</f>
        <v>59.259259259259252</v>
      </c>
      <c r="E40" s="20">
        <v>13</v>
      </c>
      <c r="F40" s="20">
        <v>48</v>
      </c>
      <c r="G40" s="20">
        <v>5</v>
      </c>
      <c r="H40" s="20">
        <v>5</v>
      </c>
      <c r="I40" s="20">
        <v>10</v>
      </c>
      <c r="J40" s="22" t="s">
        <v>29</v>
      </c>
    </row>
    <row r="41" spans="2:10" x14ac:dyDescent="0.3">
      <c r="B41" s="20">
        <v>35</v>
      </c>
      <c r="C41" s="20">
        <v>2.5</v>
      </c>
      <c r="D41" s="17">
        <f>53/81*100</f>
        <v>65.432098765432102</v>
      </c>
      <c r="E41" s="20">
        <v>15</v>
      </c>
      <c r="F41" s="20">
        <v>1</v>
      </c>
      <c r="G41" s="20">
        <v>7</v>
      </c>
      <c r="H41" s="20">
        <v>53</v>
      </c>
      <c r="I41" s="20">
        <v>5</v>
      </c>
      <c r="J41" s="22" t="s">
        <v>29</v>
      </c>
    </row>
    <row r="42" spans="2:10" x14ac:dyDescent="0.3">
      <c r="B42" s="20">
        <v>36</v>
      </c>
      <c r="C42" s="20">
        <v>2.5</v>
      </c>
      <c r="D42" s="17">
        <f>43/81*100</f>
        <v>53.086419753086425</v>
      </c>
      <c r="E42" s="20">
        <v>3</v>
      </c>
      <c r="F42" s="20">
        <v>2</v>
      </c>
      <c r="G42" s="20">
        <v>30</v>
      </c>
      <c r="H42" s="20">
        <v>43</v>
      </c>
      <c r="I42" s="20">
        <v>3</v>
      </c>
      <c r="J42" s="22" t="s">
        <v>29</v>
      </c>
    </row>
    <row r="43" spans="2:10" x14ac:dyDescent="0.3">
      <c r="B43" s="20">
        <v>37</v>
      </c>
      <c r="C43" s="20">
        <v>2.5</v>
      </c>
      <c r="D43" s="17">
        <f>57/81*100</f>
        <v>70.370370370370367</v>
      </c>
      <c r="E43" s="20">
        <v>16</v>
      </c>
      <c r="F43" s="20">
        <v>3</v>
      </c>
      <c r="G43" s="20">
        <v>4</v>
      </c>
      <c r="H43" s="20">
        <v>1</v>
      </c>
      <c r="I43" s="20">
        <v>57</v>
      </c>
      <c r="J43" s="22" t="s">
        <v>29</v>
      </c>
    </row>
    <row r="44" spans="2:10" x14ac:dyDescent="0.3">
      <c r="B44" s="20">
        <v>38</v>
      </c>
      <c r="C44" s="20">
        <v>2.5</v>
      </c>
      <c r="D44" s="17">
        <f>42/81*100</f>
        <v>51.851851851851848</v>
      </c>
      <c r="E44" s="20">
        <v>1</v>
      </c>
      <c r="F44" s="20">
        <v>8</v>
      </c>
      <c r="G44" s="20">
        <v>25</v>
      </c>
      <c r="H44" s="20">
        <v>42</v>
      </c>
      <c r="I44" s="20">
        <v>5</v>
      </c>
      <c r="J44" s="22" t="s">
        <v>29</v>
      </c>
    </row>
    <row r="45" spans="2:10" x14ac:dyDescent="0.3">
      <c r="B45" s="20">
        <v>39</v>
      </c>
      <c r="C45" s="20">
        <v>2.5</v>
      </c>
      <c r="D45" s="17">
        <f>50/81*100</f>
        <v>61.728395061728392</v>
      </c>
      <c r="E45" s="20">
        <v>5</v>
      </c>
      <c r="F45" s="20">
        <v>17</v>
      </c>
      <c r="G45" s="20">
        <v>3</v>
      </c>
      <c r="H45" s="20">
        <v>50</v>
      </c>
      <c r="I45" s="20">
        <v>6</v>
      </c>
      <c r="J45" s="22" t="s">
        <v>29</v>
      </c>
    </row>
    <row r="46" spans="2:10" x14ac:dyDescent="0.3">
      <c r="B46" s="20">
        <v>40</v>
      </c>
      <c r="C46" s="20">
        <v>2.5</v>
      </c>
      <c r="D46" s="17">
        <f>27/81*100</f>
        <v>33.333333333333329</v>
      </c>
      <c r="E46" s="20">
        <v>2</v>
      </c>
      <c r="F46" s="20">
        <v>41</v>
      </c>
      <c r="G46" s="20">
        <v>1</v>
      </c>
      <c r="H46" s="20">
        <v>10</v>
      </c>
      <c r="I46" s="20">
        <v>27</v>
      </c>
      <c r="J46" s="22" t="s">
        <v>31</v>
      </c>
    </row>
  </sheetData>
  <mergeCells count="1">
    <mergeCell ref="B2:J2"/>
  </mergeCells>
  <phoneticPr fontId="1" type="noConversion"/>
  <conditionalFormatting sqref="D7:D46">
    <cfRule type="cellIs" dxfId="3" priority="26" operator="lessThan">
      <formula>50</formula>
    </cfRule>
  </conditionalFormatting>
  <conditionalFormatting sqref="D41">
    <cfRule type="cellIs" dxfId="2" priority="25" operator="lessThan">
      <formula>50.01</formula>
    </cfRule>
  </conditionalFormatting>
  <pageMargins left="0.7" right="0.7" top="0.75" bottom="0.75" header="0.3" footer="0.3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E5D7-C07D-4DDD-A5C1-ADB457B454B3}">
  <sheetPr>
    <pageSetUpPr fitToPage="1"/>
  </sheetPr>
  <dimension ref="B2:J46"/>
  <sheetViews>
    <sheetView showGridLines="0" topLeftCell="A20" workbookViewId="0">
      <selection sqref="A1:K49"/>
    </sheetView>
  </sheetViews>
  <sheetFormatPr defaultRowHeight="16.5" x14ac:dyDescent="0.3"/>
  <cols>
    <col min="2" max="2" width="9" style="28"/>
    <col min="4" max="4" width="9" customWidth="1"/>
  </cols>
  <sheetData>
    <row r="2" spans="2:10" ht="27.75" x14ac:dyDescent="0.3">
      <c r="B2" s="33" t="s">
        <v>40</v>
      </c>
      <c r="C2" s="33"/>
      <c r="D2" s="33"/>
      <c r="E2" s="33"/>
      <c r="F2" s="33"/>
      <c r="G2" s="33"/>
      <c r="H2" s="33"/>
      <c r="I2" s="33"/>
      <c r="J2" s="33"/>
    </row>
    <row r="3" spans="2:10" ht="7.5" customHeight="1" x14ac:dyDescent="0.3">
      <c r="B3" s="24"/>
      <c r="C3" s="14"/>
      <c r="D3" s="14"/>
      <c r="E3" s="14"/>
      <c r="F3" s="14"/>
      <c r="G3" s="14"/>
      <c r="H3" s="14"/>
      <c r="I3" s="14"/>
    </row>
    <row r="4" spans="2:10" x14ac:dyDescent="0.3">
      <c r="B4" s="25" t="s">
        <v>15</v>
      </c>
      <c r="C4" s="16" t="s">
        <v>16</v>
      </c>
      <c r="E4" s="3" t="s">
        <v>4</v>
      </c>
      <c r="F4" s="16">
        <v>136</v>
      </c>
      <c r="G4" s="3" t="s">
        <v>17</v>
      </c>
      <c r="H4" s="19">
        <v>75.599999999999994</v>
      </c>
      <c r="I4" s="3" t="s">
        <v>18</v>
      </c>
      <c r="J4" s="16">
        <v>40</v>
      </c>
    </row>
    <row r="5" spans="2:10" ht="9" customHeight="1" x14ac:dyDescent="0.3">
      <c r="B5" s="26"/>
      <c r="C5" s="15"/>
      <c r="D5" s="15"/>
      <c r="E5" s="13"/>
      <c r="F5" s="15"/>
      <c r="G5" s="15"/>
      <c r="H5" s="15"/>
      <c r="I5" s="15"/>
    </row>
    <row r="6" spans="2:10" x14ac:dyDescent="0.3">
      <c r="B6" s="25" t="s">
        <v>12</v>
      </c>
      <c r="C6" s="3" t="s">
        <v>13</v>
      </c>
      <c r="D6" s="3" t="s">
        <v>23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14</v>
      </c>
    </row>
    <row r="7" spans="2:10" x14ac:dyDescent="0.3">
      <c r="B7" s="27">
        <v>1</v>
      </c>
      <c r="C7" s="9">
        <v>2.5</v>
      </c>
      <c r="D7" s="4">
        <f>56/81*100</f>
        <v>69.135802469135797</v>
      </c>
      <c r="E7" s="27">
        <v>0</v>
      </c>
      <c r="F7" s="27">
        <v>21</v>
      </c>
      <c r="G7" s="27">
        <v>56</v>
      </c>
      <c r="H7" s="27">
        <v>0</v>
      </c>
      <c r="I7" s="27">
        <v>2</v>
      </c>
      <c r="J7" s="2" t="s">
        <v>19</v>
      </c>
    </row>
    <row r="8" spans="2:10" x14ac:dyDescent="0.3">
      <c r="B8" s="27">
        <v>2</v>
      </c>
      <c r="C8" s="9">
        <v>2.5</v>
      </c>
      <c r="D8" s="4">
        <f>53/81*100</f>
        <v>65.432098765432102</v>
      </c>
      <c r="E8" s="27">
        <v>5</v>
      </c>
      <c r="F8" s="27">
        <v>6</v>
      </c>
      <c r="G8" s="27">
        <v>11</v>
      </c>
      <c r="H8" s="27">
        <v>53</v>
      </c>
      <c r="I8" s="27">
        <v>5</v>
      </c>
      <c r="J8" s="2" t="s">
        <v>19</v>
      </c>
    </row>
    <row r="9" spans="2:10" x14ac:dyDescent="0.3">
      <c r="B9" s="27">
        <v>3</v>
      </c>
      <c r="C9" s="9">
        <v>2.5</v>
      </c>
      <c r="D9" s="4">
        <f>66/81*100</f>
        <v>81.481481481481481</v>
      </c>
      <c r="E9" s="27">
        <v>2</v>
      </c>
      <c r="F9" s="27">
        <v>66</v>
      </c>
      <c r="G9" s="27">
        <v>7</v>
      </c>
      <c r="H9" s="27">
        <v>3</v>
      </c>
      <c r="I9" s="27">
        <v>2</v>
      </c>
      <c r="J9" s="2" t="s">
        <v>19</v>
      </c>
    </row>
    <row r="10" spans="2:10" x14ac:dyDescent="0.3">
      <c r="B10" s="27">
        <v>4</v>
      </c>
      <c r="C10" s="9">
        <v>2.5</v>
      </c>
      <c r="D10" s="4">
        <f>70/81*100</f>
        <v>86.419753086419746</v>
      </c>
      <c r="E10" s="27">
        <v>0</v>
      </c>
      <c r="F10" s="27">
        <v>2</v>
      </c>
      <c r="G10" s="27">
        <v>0</v>
      </c>
      <c r="H10" s="27">
        <v>5</v>
      </c>
      <c r="I10" s="27">
        <v>70</v>
      </c>
      <c r="J10" s="2" t="s">
        <v>19</v>
      </c>
    </row>
    <row r="11" spans="2:10" x14ac:dyDescent="0.3">
      <c r="B11" s="27">
        <v>5</v>
      </c>
      <c r="C11" s="9">
        <v>2.5</v>
      </c>
      <c r="D11" s="4">
        <f>72/81*100</f>
        <v>88.888888888888886</v>
      </c>
      <c r="E11" s="27">
        <v>1</v>
      </c>
      <c r="F11" s="27">
        <v>1</v>
      </c>
      <c r="G11" s="27">
        <v>0</v>
      </c>
      <c r="H11" s="27">
        <v>72</v>
      </c>
      <c r="I11" s="27">
        <v>4</v>
      </c>
      <c r="J11" s="2" t="s">
        <v>19</v>
      </c>
    </row>
    <row r="12" spans="2:10" x14ac:dyDescent="0.3">
      <c r="B12" s="27">
        <v>6</v>
      </c>
      <c r="C12" s="9">
        <v>2.5</v>
      </c>
      <c r="D12" s="4">
        <f>71/81*100</f>
        <v>87.654320987654316</v>
      </c>
      <c r="E12" s="27">
        <v>2</v>
      </c>
      <c r="F12" s="27">
        <v>1</v>
      </c>
      <c r="G12" s="27">
        <v>71</v>
      </c>
      <c r="H12" s="27">
        <v>1</v>
      </c>
      <c r="I12" s="27">
        <v>4</v>
      </c>
      <c r="J12" s="2" t="s">
        <v>19</v>
      </c>
    </row>
    <row r="13" spans="2:10" x14ac:dyDescent="0.3">
      <c r="B13" s="27">
        <v>7</v>
      </c>
      <c r="C13" s="9">
        <v>2.5</v>
      </c>
      <c r="D13" s="4">
        <f>66/81*100</f>
        <v>81.481481481481481</v>
      </c>
      <c r="E13" s="27">
        <v>7</v>
      </c>
      <c r="F13" s="27">
        <v>0</v>
      </c>
      <c r="G13" s="27">
        <v>66</v>
      </c>
      <c r="H13" s="27">
        <v>1</v>
      </c>
      <c r="I13" s="27">
        <v>5</v>
      </c>
      <c r="J13" s="2" t="s">
        <v>19</v>
      </c>
    </row>
    <row r="14" spans="2:10" x14ac:dyDescent="0.3">
      <c r="B14" s="27">
        <v>8</v>
      </c>
      <c r="C14" s="9">
        <v>2.5</v>
      </c>
      <c r="D14" s="4">
        <f>56/81*100</f>
        <v>69.135802469135797</v>
      </c>
      <c r="E14" s="27">
        <v>10</v>
      </c>
      <c r="F14" s="27">
        <v>56</v>
      </c>
      <c r="G14" s="27">
        <v>0</v>
      </c>
      <c r="H14" s="27">
        <v>10</v>
      </c>
      <c r="I14" s="27">
        <v>4</v>
      </c>
      <c r="J14" s="2" t="s">
        <v>19</v>
      </c>
    </row>
    <row r="15" spans="2:10" x14ac:dyDescent="0.3">
      <c r="B15" s="27">
        <v>9</v>
      </c>
      <c r="C15" s="9">
        <v>2.5</v>
      </c>
      <c r="D15" s="4">
        <f>73/81*100</f>
        <v>90.123456790123456</v>
      </c>
      <c r="E15" s="27">
        <v>1</v>
      </c>
      <c r="F15" s="27">
        <v>1</v>
      </c>
      <c r="G15" s="27">
        <v>1</v>
      </c>
      <c r="H15" s="27">
        <v>2</v>
      </c>
      <c r="I15" s="27">
        <v>73</v>
      </c>
      <c r="J15" s="2" t="s">
        <v>19</v>
      </c>
    </row>
    <row r="16" spans="2:10" x14ac:dyDescent="0.3">
      <c r="B16" s="27">
        <v>10</v>
      </c>
      <c r="C16" s="9">
        <v>2.5</v>
      </c>
      <c r="D16" s="4">
        <f>64/81*100</f>
        <v>79.012345679012341</v>
      </c>
      <c r="E16" s="27">
        <v>2</v>
      </c>
      <c r="F16" s="27">
        <v>5</v>
      </c>
      <c r="G16" s="27">
        <v>64</v>
      </c>
      <c r="H16" s="27">
        <v>7</v>
      </c>
      <c r="I16" s="27">
        <v>2</v>
      </c>
      <c r="J16" s="2" t="s">
        <v>19</v>
      </c>
    </row>
    <row r="17" spans="2:10" x14ac:dyDescent="0.3">
      <c r="B17" s="27">
        <v>11</v>
      </c>
      <c r="C17" s="9">
        <v>2.5</v>
      </c>
      <c r="D17" s="4">
        <f>70/81*100</f>
        <v>86.419753086419746</v>
      </c>
      <c r="E17" s="27">
        <v>1</v>
      </c>
      <c r="F17" s="27">
        <v>70</v>
      </c>
      <c r="G17" s="27">
        <v>6</v>
      </c>
      <c r="H17" s="27">
        <v>2</v>
      </c>
      <c r="I17" s="27">
        <v>1</v>
      </c>
      <c r="J17" s="2" t="s">
        <v>19</v>
      </c>
    </row>
    <row r="18" spans="2:10" x14ac:dyDescent="0.3">
      <c r="B18" s="27">
        <v>12</v>
      </c>
      <c r="C18" s="9">
        <v>2.5</v>
      </c>
      <c r="D18" s="4">
        <f>33/81*100</f>
        <v>40.74074074074074</v>
      </c>
      <c r="E18" s="27">
        <v>1</v>
      </c>
      <c r="F18" s="27">
        <v>33</v>
      </c>
      <c r="G18" s="27">
        <v>15</v>
      </c>
      <c r="H18" s="27">
        <v>11</v>
      </c>
      <c r="I18" s="27">
        <v>19</v>
      </c>
      <c r="J18" s="2" t="s">
        <v>19</v>
      </c>
    </row>
    <row r="19" spans="2:10" x14ac:dyDescent="0.3">
      <c r="B19" s="27">
        <v>13</v>
      </c>
      <c r="C19" s="9">
        <v>2.5</v>
      </c>
      <c r="D19" s="4">
        <f>71/81*100</f>
        <v>87.654320987654316</v>
      </c>
      <c r="E19" s="27">
        <v>0</v>
      </c>
      <c r="F19" s="27">
        <v>1</v>
      </c>
      <c r="G19" s="27">
        <v>1</v>
      </c>
      <c r="H19" s="27">
        <v>4</v>
      </c>
      <c r="I19" s="27">
        <v>71</v>
      </c>
      <c r="J19" s="2" t="s">
        <v>20</v>
      </c>
    </row>
    <row r="20" spans="2:10" x14ac:dyDescent="0.3">
      <c r="B20" s="27">
        <v>14</v>
      </c>
      <c r="C20" s="9">
        <v>2.5</v>
      </c>
      <c r="D20" s="4">
        <f>73/81*100</f>
        <v>90.123456790123456</v>
      </c>
      <c r="E20" s="27">
        <v>0</v>
      </c>
      <c r="F20" s="27">
        <v>1</v>
      </c>
      <c r="G20" s="27">
        <v>1</v>
      </c>
      <c r="H20" s="27">
        <v>2</v>
      </c>
      <c r="I20" s="27">
        <v>73</v>
      </c>
      <c r="J20" s="2" t="s">
        <v>20</v>
      </c>
    </row>
    <row r="21" spans="2:10" x14ac:dyDescent="0.3">
      <c r="B21" s="27">
        <v>15</v>
      </c>
      <c r="C21" s="9">
        <v>2.5</v>
      </c>
      <c r="D21" s="4">
        <f>54/81*100</f>
        <v>66.666666666666657</v>
      </c>
      <c r="E21" s="27">
        <v>0</v>
      </c>
      <c r="F21" s="27">
        <v>6</v>
      </c>
      <c r="G21" s="27">
        <v>5</v>
      </c>
      <c r="H21" s="27">
        <v>12</v>
      </c>
      <c r="I21" s="27">
        <v>54</v>
      </c>
      <c r="J21" s="2" t="s">
        <v>20</v>
      </c>
    </row>
    <row r="22" spans="2:10" x14ac:dyDescent="0.3">
      <c r="B22" s="27">
        <v>16</v>
      </c>
      <c r="C22" s="9">
        <v>2.5</v>
      </c>
      <c r="D22" s="4">
        <f>54/81*100</f>
        <v>66.666666666666657</v>
      </c>
      <c r="E22" s="27">
        <v>7</v>
      </c>
      <c r="F22" s="27">
        <v>5</v>
      </c>
      <c r="G22" s="27">
        <v>5</v>
      </c>
      <c r="H22" s="27">
        <v>54</v>
      </c>
      <c r="I22" s="27">
        <v>8</v>
      </c>
      <c r="J22" s="2" t="s">
        <v>20</v>
      </c>
    </row>
    <row r="23" spans="2:10" x14ac:dyDescent="0.3">
      <c r="B23" s="27">
        <v>17</v>
      </c>
      <c r="C23" s="9">
        <v>2.5</v>
      </c>
      <c r="D23" s="4">
        <f>71/81*100</f>
        <v>87.654320987654316</v>
      </c>
      <c r="E23" s="27">
        <v>0</v>
      </c>
      <c r="F23" s="27">
        <v>71</v>
      </c>
      <c r="G23" s="27">
        <v>4</v>
      </c>
      <c r="H23" s="27">
        <v>3</v>
      </c>
      <c r="I23" s="27">
        <v>2</v>
      </c>
      <c r="J23" s="2" t="s">
        <v>20</v>
      </c>
    </row>
    <row r="24" spans="2:10" x14ac:dyDescent="0.3">
      <c r="B24" s="20">
        <v>18</v>
      </c>
      <c r="C24" s="9">
        <v>2.5</v>
      </c>
      <c r="D24" s="4">
        <f>59/81*100</f>
        <v>72.839506172839506</v>
      </c>
      <c r="E24" s="27">
        <v>59</v>
      </c>
      <c r="F24" s="27">
        <v>5</v>
      </c>
      <c r="G24" s="27">
        <v>9</v>
      </c>
      <c r="H24" s="27">
        <v>5</v>
      </c>
      <c r="I24" s="27">
        <v>4</v>
      </c>
      <c r="J24" s="2" t="s">
        <v>20</v>
      </c>
    </row>
    <row r="25" spans="2:10" x14ac:dyDescent="0.3">
      <c r="B25" s="20">
        <v>19</v>
      </c>
      <c r="C25" s="9">
        <v>2.5</v>
      </c>
      <c r="D25" s="4">
        <f>68/81*100</f>
        <v>83.950617283950606</v>
      </c>
      <c r="E25" s="27">
        <v>5</v>
      </c>
      <c r="F25" s="27">
        <v>2</v>
      </c>
      <c r="G25" s="27">
        <v>1</v>
      </c>
      <c r="H25" s="27">
        <v>68</v>
      </c>
      <c r="I25" s="27">
        <v>3</v>
      </c>
      <c r="J25" s="2" t="s">
        <v>20</v>
      </c>
    </row>
    <row r="26" spans="2:10" x14ac:dyDescent="0.3">
      <c r="B26" s="20">
        <v>20</v>
      </c>
      <c r="C26" s="9">
        <v>2.5</v>
      </c>
      <c r="D26" s="4">
        <f>51/81*100</f>
        <v>62.962962962962962</v>
      </c>
      <c r="E26" s="27">
        <v>6</v>
      </c>
      <c r="F26" s="27">
        <v>51</v>
      </c>
      <c r="G26" s="27">
        <v>8</v>
      </c>
      <c r="H26" s="27">
        <v>8</v>
      </c>
      <c r="I26" s="27">
        <v>6</v>
      </c>
      <c r="J26" s="27" t="s">
        <v>20</v>
      </c>
    </row>
    <row r="27" spans="2:10" x14ac:dyDescent="0.3">
      <c r="B27" s="20">
        <v>21</v>
      </c>
      <c r="C27" s="9">
        <v>2.5</v>
      </c>
      <c r="D27" s="4">
        <f>76/81*100</f>
        <v>93.827160493827151</v>
      </c>
      <c r="E27" s="27">
        <v>76</v>
      </c>
      <c r="F27" s="27">
        <v>1</v>
      </c>
      <c r="G27" s="27">
        <v>1</v>
      </c>
      <c r="H27" s="27">
        <v>0</v>
      </c>
      <c r="I27" s="27">
        <v>3</v>
      </c>
      <c r="J27" s="2" t="s">
        <v>20</v>
      </c>
    </row>
    <row r="28" spans="2:10" x14ac:dyDescent="0.3">
      <c r="B28" s="20">
        <v>22</v>
      </c>
      <c r="C28" s="9">
        <v>2.5</v>
      </c>
      <c r="D28" s="4">
        <f>65/81*100</f>
        <v>80.246913580246911</v>
      </c>
      <c r="E28" s="27">
        <v>3</v>
      </c>
      <c r="F28" s="27">
        <v>8</v>
      </c>
      <c r="G28" s="27">
        <v>65</v>
      </c>
      <c r="H28" s="27">
        <v>0</v>
      </c>
      <c r="I28" s="27">
        <v>4</v>
      </c>
      <c r="J28" s="2" t="s">
        <v>20</v>
      </c>
    </row>
    <row r="29" spans="2:10" x14ac:dyDescent="0.3">
      <c r="B29" s="20">
        <v>23</v>
      </c>
      <c r="C29" s="9">
        <v>2.5</v>
      </c>
      <c r="D29" s="4">
        <f>57/81*100</f>
        <v>70.370370370370367</v>
      </c>
      <c r="E29" s="27">
        <v>57</v>
      </c>
      <c r="F29" s="27">
        <v>2</v>
      </c>
      <c r="G29" s="27">
        <v>11</v>
      </c>
      <c r="H29" s="27">
        <v>7</v>
      </c>
      <c r="I29" s="27">
        <v>4</v>
      </c>
      <c r="J29" s="4" t="s">
        <v>20</v>
      </c>
    </row>
    <row r="30" spans="2:10" x14ac:dyDescent="0.3">
      <c r="B30" s="20">
        <v>24</v>
      </c>
      <c r="C30" s="9">
        <v>2.5</v>
      </c>
      <c r="D30" s="4">
        <f>29/81*100</f>
        <v>35.802469135802468</v>
      </c>
      <c r="E30" s="27">
        <v>10</v>
      </c>
      <c r="F30" s="27">
        <v>30</v>
      </c>
      <c r="G30" s="27">
        <v>0</v>
      </c>
      <c r="H30" s="27">
        <v>29</v>
      </c>
      <c r="I30" s="27">
        <v>9</v>
      </c>
      <c r="J30" s="4" t="s">
        <v>20</v>
      </c>
    </row>
    <row r="31" spans="2:10" x14ac:dyDescent="0.3">
      <c r="B31" s="20">
        <v>25</v>
      </c>
      <c r="C31" s="9">
        <v>2.5</v>
      </c>
      <c r="D31" s="4">
        <f>64/81*100</f>
        <v>79.012345679012341</v>
      </c>
      <c r="E31" s="27">
        <v>64</v>
      </c>
      <c r="F31" s="27">
        <v>5</v>
      </c>
      <c r="G31" s="27">
        <v>0</v>
      </c>
      <c r="H31" s="27">
        <v>4</v>
      </c>
      <c r="I31" s="27">
        <v>8</v>
      </c>
      <c r="J31" s="4" t="s">
        <v>21</v>
      </c>
    </row>
    <row r="32" spans="2:10" x14ac:dyDescent="0.3">
      <c r="B32" s="20">
        <v>26</v>
      </c>
      <c r="C32" s="9">
        <v>2.5</v>
      </c>
      <c r="D32" s="4">
        <f>43/81*100</f>
        <v>53.086419753086425</v>
      </c>
      <c r="E32" s="27">
        <v>18</v>
      </c>
      <c r="F32" s="27">
        <v>0</v>
      </c>
      <c r="G32" s="27">
        <v>4</v>
      </c>
      <c r="H32" s="27">
        <v>12</v>
      </c>
      <c r="I32" s="27">
        <v>43</v>
      </c>
      <c r="J32" s="4" t="s">
        <v>21</v>
      </c>
    </row>
    <row r="33" spans="2:10" x14ac:dyDescent="0.3">
      <c r="B33" s="20">
        <v>27</v>
      </c>
      <c r="C33" s="9">
        <v>2.5</v>
      </c>
      <c r="D33" s="4">
        <f>63/81*100</f>
        <v>77.777777777777786</v>
      </c>
      <c r="E33" s="27">
        <v>5</v>
      </c>
      <c r="F33" s="27">
        <v>7</v>
      </c>
      <c r="G33" s="27">
        <v>3</v>
      </c>
      <c r="H33" s="27">
        <v>0</v>
      </c>
      <c r="I33" s="27">
        <v>63</v>
      </c>
      <c r="J33" s="2" t="s">
        <v>21</v>
      </c>
    </row>
    <row r="34" spans="2:10" x14ac:dyDescent="0.3">
      <c r="B34" s="20">
        <v>28</v>
      </c>
      <c r="C34" s="9">
        <v>2.5</v>
      </c>
      <c r="D34" s="4">
        <f>52/81*100</f>
        <v>64.197530864197532</v>
      </c>
      <c r="E34" s="27">
        <v>5</v>
      </c>
      <c r="F34" s="27">
        <v>12</v>
      </c>
      <c r="G34" s="27">
        <v>52</v>
      </c>
      <c r="H34" s="27">
        <v>1</v>
      </c>
      <c r="I34" s="27">
        <v>10</v>
      </c>
      <c r="J34" s="2" t="s">
        <v>21</v>
      </c>
    </row>
    <row r="35" spans="2:10" x14ac:dyDescent="0.3">
      <c r="B35" s="20">
        <v>29</v>
      </c>
      <c r="C35" s="9">
        <v>2.5</v>
      </c>
      <c r="D35" s="4">
        <f>61/81*100</f>
        <v>75.308641975308646</v>
      </c>
      <c r="E35" s="27">
        <v>5</v>
      </c>
      <c r="F35" s="27">
        <v>5</v>
      </c>
      <c r="G35" s="27">
        <v>2</v>
      </c>
      <c r="H35" s="27">
        <v>61</v>
      </c>
      <c r="I35" s="27">
        <v>7</v>
      </c>
      <c r="J35" s="2" t="s">
        <v>21</v>
      </c>
    </row>
    <row r="36" spans="2:10" x14ac:dyDescent="0.3">
      <c r="B36" s="20">
        <v>30</v>
      </c>
      <c r="C36" s="9">
        <v>2.5</v>
      </c>
      <c r="D36" s="4">
        <f>63/81*100</f>
        <v>77.777777777777786</v>
      </c>
      <c r="E36" s="27">
        <v>2</v>
      </c>
      <c r="F36" s="27">
        <v>1</v>
      </c>
      <c r="G36" s="27">
        <v>3</v>
      </c>
      <c r="H36" s="27">
        <v>9</v>
      </c>
      <c r="I36" s="27">
        <v>63</v>
      </c>
      <c r="J36" s="2" t="s">
        <v>21</v>
      </c>
    </row>
    <row r="37" spans="2:10" x14ac:dyDescent="0.3">
      <c r="B37" s="20">
        <v>31</v>
      </c>
      <c r="C37" s="9">
        <v>2.5</v>
      </c>
      <c r="D37" s="4">
        <f>56/81*100</f>
        <v>69.135802469135797</v>
      </c>
      <c r="E37" s="27">
        <v>0</v>
      </c>
      <c r="F37" s="27">
        <v>56</v>
      </c>
      <c r="G37" s="27">
        <v>5</v>
      </c>
      <c r="H37" s="27">
        <v>11</v>
      </c>
      <c r="I37" s="27">
        <v>8</v>
      </c>
      <c r="J37" s="2" t="s">
        <v>21</v>
      </c>
    </row>
    <row r="38" spans="2:10" x14ac:dyDescent="0.3">
      <c r="B38" s="20">
        <v>32</v>
      </c>
      <c r="C38" s="9">
        <v>2.5</v>
      </c>
      <c r="D38" s="4">
        <f>65/81*100</f>
        <v>80.246913580246911</v>
      </c>
      <c r="E38" s="27">
        <v>3</v>
      </c>
      <c r="F38" s="27">
        <v>6</v>
      </c>
      <c r="G38" s="27">
        <v>65</v>
      </c>
      <c r="H38" s="27">
        <v>4</v>
      </c>
      <c r="I38" s="27">
        <v>1</v>
      </c>
      <c r="J38" s="2" t="s">
        <v>21</v>
      </c>
    </row>
    <row r="39" spans="2:10" x14ac:dyDescent="0.3">
      <c r="B39" s="20">
        <v>33</v>
      </c>
      <c r="C39" s="9">
        <v>2.5</v>
      </c>
      <c r="D39" s="4">
        <f>53/81*100</f>
        <v>65.432098765432102</v>
      </c>
      <c r="E39" s="27">
        <v>0</v>
      </c>
      <c r="F39" s="27">
        <v>15</v>
      </c>
      <c r="G39" s="27">
        <v>8</v>
      </c>
      <c r="H39" s="27">
        <v>2</v>
      </c>
      <c r="I39" s="27">
        <v>53</v>
      </c>
      <c r="J39" s="2" t="s">
        <v>22</v>
      </c>
    </row>
    <row r="40" spans="2:10" x14ac:dyDescent="0.3">
      <c r="B40" s="20">
        <v>34</v>
      </c>
      <c r="C40" s="9">
        <v>2.5</v>
      </c>
      <c r="D40" s="4">
        <f t="shared" ref="D40" si="0">56/81*100</f>
        <v>69.135802469135797</v>
      </c>
      <c r="E40" s="27">
        <v>10</v>
      </c>
      <c r="F40" s="27">
        <v>10</v>
      </c>
      <c r="G40" s="27">
        <v>0</v>
      </c>
      <c r="H40" s="27">
        <v>2</v>
      </c>
      <c r="I40" s="27">
        <v>56</v>
      </c>
      <c r="J40" s="2" t="s">
        <v>22</v>
      </c>
    </row>
    <row r="41" spans="2:10" x14ac:dyDescent="0.3">
      <c r="B41" s="20">
        <v>35</v>
      </c>
      <c r="C41" s="9">
        <v>2.5</v>
      </c>
      <c r="D41" s="4">
        <f>57/81*100</f>
        <v>70.370370370370367</v>
      </c>
      <c r="E41" s="27">
        <v>7</v>
      </c>
      <c r="F41" s="27">
        <v>11</v>
      </c>
      <c r="G41" s="27">
        <v>57</v>
      </c>
      <c r="H41" s="27">
        <v>1</v>
      </c>
      <c r="I41" s="27">
        <v>3</v>
      </c>
      <c r="J41" s="2" t="s">
        <v>22</v>
      </c>
    </row>
    <row r="42" spans="2:10" x14ac:dyDescent="0.3">
      <c r="B42" s="20">
        <v>36</v>
      </c>
      <c r="C42" s="9">
        <v>2.5</v>
      </c>
      <c r="D42" s="4">
        <f>47/81*100</f>
        <v>58.024691358024697</v>
      </c>
      <c r="E42" s="27">
        <v>11</v>
      </c>
      <c r="F42" s="27">
        <v>47</v>
      </c>
      <c r="G42" s="27">
        <v>9</v>
      </c>
      <c r="H42" s="27">
        <v>6</v>
      </c>
      <c r="I42" s="27">
        <v>6</v>
      </c>
      <c r="J42" s="2" t="s">
        <v>22</v>
      </c>
    </row>
    <row r="43" spans="2:10" x14ac:dyDescent="0.3">
      <c r="B43" s="20">
        <v>37</v>
      </c>
      <c r="C43" s="9">
        <v>2.5</v>
      </c>
      <c r="D43" s="4">
        <f>56/81*100</f>
        <v>69.135802469135797</v>
      </c>
      <c r="E43" s="27">
        <v>5</v>
      </c>
      <c r="F43" s="27">
        <v>7</v>
      </c>
      <c r="G43" s="27">
        <v>4</v>
      </c>
      <c r="H43" s="27">
        <v>6</v>
      </c>
      <c r="I43" s="27">
        <v>56</v>
      </c>
      <c r="J43" s="2" t="s">
        <v>22</v>
      </c>
    </row>
    <row r="44" spans="2:10" x14ac:dyDescent="0.3">
      <c r="B44" s="20">
        <v>38</v>
      </c>
      <c r="C44" s="9">
        <v>2.5</v>
      </c>
      <c r="D44" s="4">
        <f>49/81*100</f>
        <v>60.493827160493829</v>
      </c>
      <c r="E44" s="27">
        <v>49</v>
      </c>
      <c r="F44" s="27">
        <v>0</v>
      </c>
      <c r="G44" s="27">
        <v>4</v>
      </c>
      <c r="H44" s="27">
        <v>3</v>
      </c>
      <c r="I44" s="27">
        <v>23</v>
      </c>
      <c r="J44" s="2" t="s">
        <v>22</v>
      </c>
    </row>
    <row r="45" spans="2:10" x14ac:dyDescent="0.3">
      <c r="B45" s="20">
        <v>39</v>
      </c>
      <c r="C45" s="9">
        <v>2.5</v>
      </c>
      <c r="D45" s="4">
        <f>45/81*100</f>
        <v>55.555555555555557</v>
      </c>
      <c r="E45" s="27">
        <v>45</v>
      </c>
      <c r="F45" s="27">
        <v>9</v>
      </c>
      <c r="G45" s="27">
        <v>10</v>
      </c>
      <c r="H45" s="27">
        <v>11</v>
      </c>
      <c r="I45" s="27">
        <v>5</v>
      </c>
      <c r="J45" s="4" t="s">
        <v>22</v>
      </c>
    </row>
    <row r="46" spans="2:10" x14ac:dyDescent="0.3">
      <c r="B46" s="20">
        <v>40</v>
      </c>
      <c r="C46" s="9">
        <v>2.5</v>
      </c>
      <c r="D46" s="4">
        <f>70/81*100</f>
        <v>86.419753086419746</v>
      </c>
      <c r="E46" s="27">
        <v>2</v>
      </c>
      <c r="F46" s="27">
        <v>0</v>
      </c>
      <c r="G46" s="27">
        <v>70</v>
      </c>
      <c r="H46" s="27">
        <v>4</v>
      </c>
      <c r="I46" s="27">
        <v>2</v>
      </c>
      <c r="J46" s="2" t="s">
        <v>22</v>
      </c>
    </row>
  </sheetData>
  <mergeCells count="1">
    <mergeCell ref="B2:J2"/>
  </mergeCells>
  <phoneticPr fontId="3" type="noConversion"/>
  <conditionalFormatting sqref="J26 J29:J32 J45 D7:D46">
    <cfRule type="cellIs" dxfId="1" priority="1" operator="lessThan">
      <formula>50</formula>
    </cfRule>
  </conditionalFormatting>
  <pageMargins left="0.7" right="0.7" top="0.75" bottom="0.75" header="0.3" footer="0.3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B469-E80E-4748-9A5C-71122BB80764}">
  <sheetPr>
    <pageSetUpPr fitToPage="1"/>
  </sheetPr>
  <dimension ref="B2:J46"/>
  <sheetViews>
    <sheetView showGridLines="0" topLeftCell="A20" zoomScaleNormal="100" workbookViewId="0">
      <selection sqref="A1:K49"/>
    </sheetView>
  </sheetViews>
  <sheetFormatPr defaultRowHeight="16.5" x14ac:dyDescent="0.3"/>
  <cols>
    <col min="4" max="4" width="9" customWidth="1"/>
  </cols>
  <sheetData>
    <row r="2" spans="2:10" ht="27.75" x14ac:dyDescent="0.3">
      <c r="B2" s="33" t="s">
        <v>42</v>
      </c>
      <c r="C2" s="33"/>
      <c r="D2" s="33"/>
      <c r="E2" s="33"/>
      <c r="F2" s="33"/>
      <c r="G2" s="33"/>
      <c r="H2" s="33"/>
      <c r="I2" s="33"/>
      <c r="J2" s="33"/>
    </row>
    <row r="3" spans="2:10" ht="7.5" customHeight="1" x14ac:dyDescent="0.3">
      <c r="B3" s="21"/>
      <c r="C3" s="21"/>
      <c r="D3" s="21"/>
      <c r="E3" s="21"/>
      <c r="F3" s="21"/>
      <c r="G3" s="21"/>
      <c r="H3" s="21"/>
      <c r="I3" s="21"/>
    </row>
    <row r="4" spans="2:10" x14ac:dyDescent="0.3">
      <c r="B4" s="3" t="s">
        <v>15</v>
      </c>
      <c r="C4" s="16" t="s">
        <v>16</v>
      </c>
      <c r="E4" s="3" t="s">
        <v>4</v>
      </c>
      <c r="F4" s="16">
        <v>136</v>
      </c>
      <c r="G4" s="3" t="s">
        <v>17</v>
      </c>
      <c r="H4" s="19">
        <v>51.9</v>
      </c>
      <c r="I4" s="3" t="s">
        <v>18</v>
      </c>
      <c r="J4" s="16">
        <v>40</v>
      </c>
    </row>
    <row r="5" spans="2:10" ht="9" customHeight="1" x14ac:dyDescent="0.3">
      <c r="B5" s="15"/>
      <c r="C5" s="15"/>
      <c r="D5" s="15"/>
      <c r="E5" s="13"/>
      <c r="F5" s="15"/>
      <c r="G5" s="15"/>
      <c r="H5" s="15"/>
      <c r="I5" s="15"/>
    </row>
    <row r="6" spans="2:10" x14ac:dyDescent="0.3">
      <c r="B6" s="3" t="s">
        <v>12</v>
      </c>
      <c r="C6" s="3" t="s">
        <v>13</v>
      </c>
      <c r="D6" s="3" t="s">
        <v>23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14</v>
      </c>
    </row>
    <row r="7" spans="2:10" x14ac:dyDescent="0.3">
      <c r="B7" s="2">
        <v>1</v>
      </c>
      <c r="C7" s="2">
        <v>2.5</v>
      </c>
      <c r="D7" s="4">
        <f>43/68*100</f>
        <v>63.235294117647058</v>
      </c>
      <c r="E7" s="2">
        <v>10</v>
      </c>
      <c r="F7" s="2">
        <v>43</v>
      </c>
      <c r="G7" s="2">
        <v>2</v>
      </c>
      <c r="H7" s="2">
        <v>7</v>
      </c>
      <c r="I7" s="2">
        <v>5</v>
      </c>
      <c r="J7" s="2" t="s">
        <v>32</v>
      </c>
    </row>
    <row r="8" spans="2:10" x14ac:dyDescent="0.3">
      <c r="B8" s="2">
        <v>2</v>
      </c>
      <c r="C8" s="2">
        <v>2.5</v>
      </c>
      <c r="D8" s="4">
        <f>38/68*100</f>
        <v>55.882352941176471</v>
      </c>
      <c r="E8" s="2">
        <v>2</v>
      </c>
      <c r="F8" s="2">
        <v>38</v>
      </c>
      <c r="G8" s="2">
        <v>8</v>
      </c>
      <c r="H8" s="2">
        <v>13</v>
      </c>
      <c r="I8" s="2">
        <v>4</v>
      </c>
      <c r="J8" s="2" t="s">
        <v>32</v>
      </c>
    </row>
    <row r="9" spans="2:10" x14ac:dyDescent="0.3">
      <c r="B9" s="2">
        <v>3</v>
      </c>
      <c r="C9" s="2">
        <v>2.5</v>
      </c>
      <c r="D9" s="4">
        <f>56/68*100</f>
        <v>82.35294117647058</v>
      </c>
      <c r="E9" s="2">
        <v>1</v>
      </c>
      <c r="F9" s="2">
        <v>6</v>
      </c>
      <c r="G9" s="2">
        <v>56</v>
      </c>
      <c r="H9" s="2">
        <v>3</v>
      </c>
      <c r="I9" s="2">
        <v>1</v>
      </c>
      <c r="J9" s="2" t="s">
        <v>32</v>
      </c>
    </row>
    <row r="10" spans="2:10" x14ac:dyDescent="0.3">
      <c r="B10" s="2">
        <v>4</v>
      </c>
      <c r="C10" s="2">
        <v>2.5</v>
      </c>
      <c r="D10" s="4">
        <f>51/68*100</f>
        <v>75</v>
      </c>
      <c r="E10" s="2">
        <v>4</v>
      </c>
      <c r="F10" s="2">
        <v>1</v>
      </c>
      <c r="G10" s="2">
        <v>8</v>
      </c>
      <c r="H10" s="2">
        <v>51</v>
      </c>
      <c r="I10" s="2">
        <v>2</v>
      </c>
      <c r="J10" s="2" t="s">
        <v>32</v>
      </c>
    </row>
    <row r="11" spans="2:10" x14ac:dyDescent="0.3">
      <c r="B11" s="2">
        <v>5</v>
      </c>
      <c r="C11" s="2">
        <v>2.5</v>
      </c>
      <c r="D11" s="4">
        <f>36/68*100</f>
        <v>52.941176470588239</v>
      </c>
      <c r="E11" s="2">
        <v>36</v>
      </c>
      <c r="F11" s="2">
        <v>1</v>
      </c>
      <c r="G11" s="2">
        <v>27</v>
      </c>
      <c r="H11" s="2">
        <v>1</v>
      </c>
      <c r="I11" s="2">
        <v>3</v>
      </c>
      <c r="J11" s="2" t="s">
        <v>32</v>
      </c>
    </row>
    <row r="12" spans="2:10" x14ac:dyDescent="0.3">
      <c r="B12" s="2">
        <v>6</v>
      </c>
      <c r="C12" s="2">
        <v>2.5</v>
      </c>
      <c r="D12" s="4">
        <f>25/68*100</f>
        <v>36.764705882352942</v>
      </c>
      <c r="E12" s="2">
        <v>4</v>
      </c>
      <c r="F12" s="2">
        <v>12</v>
      </c>
      <c r="G12" s="2">
        <v>2</v>
      </c>
      <c r="H12" s="2">
        <v>22</v>
      </c>
      <c r="I12" s="2">
        <v>25</v>
      </c>
      <c r="J12" s="2" t="s">
        <v>32</v>
      </c>
    </row>
    <row r="13" spans="2:10" x14ac:dyDescent="0.3">
      <c r="B13" s="2">
        <v>7</v>
      </c>
      <c r="C13" s="2">
        <v>2.5</v>
      </c>
      <c r="D13" s="4">
        <f>43/68*100</f>
        <v>63.235294117647058</v>
      </c>
      <c r="E13" s="2">
        <v>7</v>
      </c>
      <c r="F13" s="2">
        <v>8</v>
      </c>
      <c r="G13" s="2">
        <v>3</v>
      </c>
      <c r="H13" s="2">
        <v>6</v>
      </c>
      <c r="I13" s="2">
        <v>43</v>
      </c>
      <c r="J13" s="2" t="s">
        <v>32</v>
      </c>
    </row>
    <row r="14" spans="2:10" x14ac:dyDescent="0.3">
      <c r="B14" s="2">
        <v>8</v>
      </c>
      <c r="C14" s="2">
        <v>2.5</v>
      </c>
      <c r="D14" s="4">
        <f>29/68*100</f>
        <v>42.647058823529413</v>
      </c>
      <c r="E14" s="2">
        <v>2</v>
      </c>
      <c r="F14" s="2">
        <v>14</v>
      </c>
      <c r="G14" s="2">
        <v>5</v>
      </c>
      <c r="H14" s="2">
        <v>13</v>
      </c>
      <c r="I14" s="2">
        <v>29</v>
      </c>
      <c r="J14" s="2" t="s">
        <v>32</v>
      </c>
    </row>
    <row r="15" spans="2:10" x14ac:dyDescent="0.3">
      <c r="B15" s="2">
        <v>9</v>
      </c>
      <c r="C15" s="2">
        <v>2.5</v>
      </c>
      <c r="D15" s="4">
        <f>34/68*100</f>
        <v>50</v>
      </c>
      <c r="E15" s="2">
        <v>34</v>
      </c>
      <c r="F15" s="2">
        <v>9</v>
      </c>
      <c r="G15" s="2">
        <v>4</v>
      </c>
      <c r="H15" s="2">
        <v>2</v>
      </c>
      <c r="I15" s="2">
        <v>19</v>
      </c>
      <c r="J15" s="2" t="s">
        <v>32</v>
      </c>
    </row>
    <row r="16" spans="2:10" x14ac:dyDescent="0.3">
      <c r="B16" s="2">
        <v>10</v>
      </c>
      <c r="C16" s="2">
        <v>2.5</v>
      </c>
      <c r="D16" s="4">
        <f>48/68*100</f>
        <v>70.588235294117652</v>
      </c>
      <c r="E16" s="2">
        <v>10</v>
      </c>
      <c r="F16" s="2">
        <v>2</v>
      </c>
      <c r="G16" s="2">
        <v>5</v>
      </c>
      <c r="H16" s="2">
        <v>48</v>
      </c>
      <c r="I16" s="2">
        <v>2</v>
      </c>
      <c r="J16" s="2" t="s">
        <v>32</v>
      </c>
    </row>
    <row r="17" spans="2:10" x14ac:dyDescent="0.3">
      <c r="B17" s="2">
        <v>11</v>
      </c>
      <c r="C17" s="2">
        <v>2.5</v>
      </c>
      <c r="D17" s="4">
        <f>31/68*100</f>
        <v>45.588235294117645</v>
      </c>
      <c r="E17" s="2">
        <v>7</v>
      </c>
      <c r="F17" s="2">
        <v>31</v>
      </c>
      <c r="G17" s="2">
        <v>12</v>
      </c>
      <c r="H17" s="2">
        <v>14</v>
      </c>
      <c r="I17" s="2">
        <v>4</v>
      </c>
      <c r="J17" s="2" t="s">
        <v>33</v>
      </c>
    </row>
    <row r="18" spans="2:10" x14ac:dyDescent="0.3">
      <c r="B18" s="2">
        <v>12</v>
      </c>
      <c r="C18" s="2">
        <v>2.5</v>
      </c>
      <c r="D18" s="4">
        <f>28/68*100</f>
        <v>41.17647058823529</v>
      </c>
      <c r="E18" s="2">
        <v>1</v>
      </c>
      <c r="F18" s="2">
        <v>0</v>
      </c>
      <c r="G18" s="2">
        <v>10</v>
      </c>
      <c r="H18" s="2">
        <v>29</v>
      </c>
      <c r="I18" s="2">
        <v>28</v>
      </c>
      <c r="J18" s="2" t="s">
        <v>33</v>
      </c>
    </row>
    <row r="19" spans="2:10" x14ac:dyDescent="0.3">
      <c r="B19" s="2">
        <v>13</v>
      </c>
      <c r="C19" s="2">
        <v>2.5</v>
      </c>
      <c r="D19" s="4">
        <f>34/68*100</f>
        <v>50</v>
      </c>
      <c r="E19" s="2">
        <v>13</v>
      </c>
      <c r="F19" s="2">
        <v>7</v>
      </c>
      <c r="G19" s="2">
        <v>3</v>
      </c>
      <c r="H19" s="2">
        <v>34</v>
      </c>
      <c r="I19" s="2">
        <v>11</v>
      </c>
      <c r="J19" s="2" t="s">
        <v>33</v>
      </c>
    </row>
    <row r="20" spans="2:10" x14ac:dyDescent="0.3">
      <c r="B20" s="2">
        <v>14</v>
      </c>
      <c r="C20" s="2">
        <v>2.5</v>
      </c>
      <c r="D20" s="4">
        <f>35/68*100</f>
        <v>51.470588235294116</v>
      </c>
      <c r="E20" s="2">
        <v>5</v>
      </c>
      <c r="F20" s="2">
        <v>9</v>
      </c>
      <c r="G20" s="2">
        <v>11</v>
      </c>
      <c r="H20" s="2">
        <v>7</v>
      </c>
      <c r="I20" s="2">
        <v>35</v>
      </c>
      <c r="J20" s="2" t="s">
        <v>33</v>
      </c>
    </row>
    <row r="21" spans="2:10" x14ac:dyDescent="0.3">
      <c r="B21" s="2">
        <v>15</v>
      </c>
      <c r="C21" s="2">
        <v>2.5</v>
      </c>
      <c r="D21" s="4">
        <f>22/68*100</f>
        <v>32.352941176470587</v>
      </c>
      <c r="E21" s="2">
        <v>19</v>
      </c>
      <c r="F21" s="2">
        <v>19</v>
      </c>
      <c r="G21" s="2">
        <v>7</v>
      </c>
      <c r="H21" s="2">
        <v>22</v>
      </c>
      <c r="I21" s="2">
        <v>1</v>
      </c>
      <c r="J21" s="2" t="s">
        <v>33</v>
      </c>
    </row>
    <row r="22" spans="2:10" x14ac:dyDescent="0.3">
      <c r="B22" s="2">
        <v>16</v>
      </c>
      <c r="C22" s="2">
        <v>2.5</v>
      </c>
      <c r="D22" s="4">
        <f>31/68*100</f>
        <v>45.588235294117645</v>
      </c>
      <c r="E22" s="2">
        <v>3</v>
      </c>
      <c r="F22" s="2">
        <v>14</v>
      </c>
      <c r="G22" s="2">
        <v>31</v>
      </c>
      <c r="H22" s="2">
        <v>12</v>
      </c>
      <c r="I22" s="2">
        <v>8</v>
      </c>
      <c r="J22" s="2" t="s">
        <v>33</v>
      </c>
    </row>
    <row r="23" spans="2:10" x14ac:dyDescent="0.3">
      <c r="B23" s="2">
        <v>17</v>
      </c>
      <c r="C23" s="2">
        <v>2.5</v>
      </c>
      <c r="D23" s="4">
        <f>27/68*100</f>
        <v>39.705882352941174</v>
      </c>
      <c r="E23" s="2">
        <v>5</v>
      </c>
      <c r="F23" s="2">
        <v>27</v>
      </c>
      <c r="G23" s="2">
        <v>9</v>
      </c>
      <c r="H23" s="2">
        <v>23</v>
      </c>
      <c r="I23" s="2">
        <v>4</v>
      </c>
      <c r="J23" s="2" t="s">
        <v>33</v>
      </c>
    </row>
    <row r="24" spans="2:10" x14ac:dyDescent="0.3">
      <c r="B24" s="2">
        <v>18</v>
      </c>
      <c r="C24" s="2">
        <v>2.5</v>
      </c>
      <c r="D24" s="4">
        <f>33/68*100</f>
        <v>48.529411764705884</v>
      </c>
      <c r="E24" s="2">
        <v>10</v>
      </c>
      <c r="F24" s="2">
        <v>10</v>
      </c>
      <c r="G24" s="2">
        <v>33</v>
      </c>
      <c r="H24" s="2">
        <v>8</v>
      </c>
      <c r="I24" s="2">
        <v>7</v>
      </c>
      <c r="J24" s="2" t="s">
        <v>33</v>
      </c>
    </row>
    <row r="25" spans="2:10" x14ac:dyDescent="0.3">
      <c r="B25" s="2">
        <v>19</v>
      </c>
      <c r="C25" s="2">
        <v>2.5</v>
      </c>
      <c r="D25" s="4">
        <f>9/68*100</f>
        <v>13.23529411764706</v>
      </c>
      <c r="E25" s="2">
        <v>6</v>
      </c>
      <c r="F25" s="2">
        <v>9</v>
      </c>
      <c r="G25" s="2">
        <v>21</v>
      </c>
      <c r="H25" s="2">
        <v>18</v>
      </c>
      <c r="I25" s="2">
        <v>12</v>
      </c>
      <c r="J25" s="2" t="s">
        <v>33</v>
      </c>
    </row>
    <row r="26" spans="2:10" x14ac:dyDescent="0.3">
      <c r="B26" s="2">
        <v>20</v>
      </c>
      <c r="C26" s="2">
        <v>2.5</v>
      </c>
      <c r="D26" s="4">
        <f>22/68*100</f>
        <v>32.352941176470587</v>
      </c>
      <c r="E26" s="2">
        <v>8</v>
      </c>
      <c r="F26" s="2">
        <v>21</v>
      </c>
      <c r="G26" s="2">
        <v>15</v>
      </c>
      <c r="H26" s="2">
        <v>22</v>
      </c>
      <c r="I26" s="2">
        <v>1</v>
      </c>
      <c r="J26" s="2" t="s">
        <v>33</v>
      </c>
    </row>
    <row r="27" spans="2:10" x14ac:dyDescent="0.3">
      <c r="B27" s="2">
        <v>21</v>
      </c>
      <c r="C27" s="2">
        <v>2.5</v>
      </c>
      <c r="D27" s="4">
        <f>31/68*100</f>
        <v>45.588235294117645</v>
      </c>
      <c r="E27" s="2">
        <v>31</v>
      </c>
      <c r="F27" s="2">
        <v>9</v>
      </c>
      <c r="G27" s="2">
        <v>5</v>
      </c>
      <c r="H27" s="2">
        <v>4</v>
      </c>
      <c r="I27" s="2">
        <v>19</v>
      </c>
      <c r="J27" s="2" t="s">
        <v>34</v>
      </c>
    </row>
    <row r="28" spans="2:10" x14ac:dyDescent="0.3">
      <c r="B28" s="2">
        <v>22</v>
      </c>
      <c r="C28" s="2">
        <v>2.5</v>
      </c>
      <c r="D28" s="4">
        <f>59/68*100</f>
        <v>86.764705882352942</v>
      </c>
      <c r="E28" s="2">
        <v>1</v>
      </c>
      <c r="F28" s="2">
        <v>1</v>
      </c>
      <c r="G28" s="2">
        <v>59</v>
      </c>
      <c r="H28" s="2">
        <v>5</v>
      </c>
      <c r="I28" s="2">
        <v>2</v>
      </c>
      <c r="J28" s="2" t="s">
        <v>34</v>
      </c>
    </row>
    <row r="29" spans="2:10" x14ac:dyDescent="0.3">
      <c r="B29" s="2">
        <v>23</v>
      </c>
      <c r="C29" s="2">
        <v>2.5</v>
      </c>
      <c r="D29" s="4">
        <f>24/68*100</f>
        <v>35.294117647058826</v>
      </c>
      <c r="E29" s="2">
        <v>23</v>
      </c>
      <c r="F29" s="2">
        <v>5</v>
      </c>
      <c r="G29" s="2">
        <v>7</v>
      </c>
      <c r="H29" s="2">
        <v>24</v>
      </c>
      <c r="I29" s="2">
        <v>8</v>
      </c>
      <c r="J29" s="2" t="s">
        <v>34</v>
      </c>
    </row>
    <row r="30" spans="2:10" x14ac:dyDescent="0.3">
      <c r="B30" s="2">
        <v>24</v>
      </c>
      <c r="C30" s="2">
        <v>2.5</v>
      </c>
      <c r="D30" s="4">
        <f>16/68*100</f>
        <v>23.52941176470588</v>
      </c>
      <c r="E30" s="2">
        <v>5</v>
      </c>
      <c r="F30" s="2">
        <v>16</v>
      </c>
      <c r="G30" s="2">
        <v>2</v>
      </c>
      <c r="H30" s="2">
        <v>28</v>
      </c>
      <c r="I30" s="2">
        <v>16</v>
      </c>
      <c r="J30" s="2" t="s">
        <v>34</v>
      </c>
    </row>
    <row r="31" spans="2:10" x14ac:dyDescent="0.3">
      <c r="B31" s="2">
        <v>25</v>
      </c>
      <c r="C31" s="2">
        <v>2.5</v>
      </c>
      <c r="D31" s="4">
        <f>43/68*100</f>
        <v>63.235294117647058</v>
      </c>
      <c r="E31" s="2">
        <v>2</v>
      </c>
      <c r="F31" s="2">
        <v>7</v>
      </c>
      <c r="G31" s="2">
        <v>6</v>
      </c>
      <c r="H31" s="2">
        <v>9</v>
      </c>
      <c r="I31" s="2">
        <v>43</v>
      </c>
      <c r="J31" s="2" t="s">
        <v>34</v>
      </c>
    </row>
    <row r="32" spans="2:10" x14ac:dyDescent="0.3">
      <c r="B32" s="2">
        <v>26</v>
      </c>
      <c r="C32" s="2">
        <v>2.5</v>
      </c>
      <c r="D32" s="4">
        <f>22/68*100</f>
        <v>32.352941176470587</v>
      </c>
      <c r="E32" s="2">
        <v>20</v>
      </c>
      <c r="F32" s="2">
        <v>4</v>
      </c>
      <c r="G32" s="2">
        <v>9</v>
      </c>
      <c r="H32" s="2">
        <v>12</v>
      </c>
      <c r="I32" s="2">
        <v>22</v>
      </c>
      <c r="J32" s="2" t="s">
        <v>34</v>
      </c>
    </row>
    <row r="33" spans="2:10" x14ac:dyDescent="0.3">
      <c r="B33" s="2">
        <v>27</v>
      </c>
      <c r="C33" s="2">
        <v>2.5</v>
      </c>
      <c r="D33" s="4">
        <f>36/68*100</f>
        <v>52.941176470588239</v>
      </c>
      <c r="E33" s="2">
        <v>7</v>
      </c>
      <c r="F33" s="2">
        <v>15</v>
      </c>
      <c r="G33" s="2">
        <v>36</v>
      </c>
      <c r="H33" s="2">
        <v>8</v>
      </c>
      <c r="I33" s="2">
        <v>1</v>
      </c>
      <c r="J33" s="2" t="s">
        <v>34</v>
      </c>
    </row>
    <row r="34" spans="2:10" x14ac:dyDescent="0.3">
      <c r="B34" s="2">
        <v>28</v>
      </c>
      <c r="C34" s="2">
        <v>2.5</v>
      </c>
      <c r="D34" s="4">
        <f>43/68*100</f>
        <v>63.235294117647058</v>
      </c>
      <c r="E34" s="2">
        <v>3</v>
      </c>
      <c r="F34" s="2">
        <v>43</v>
      </c>
      <c r="G34" s="2">
        <v>4</v>
      </c>
      <c r="H34" s="2">
        <v>9</v>
      </c>
      <c r="I34" s="2">
        <v>8</v>
      </c>
      <c r="J34" s="2" t="s">
        <v>34</v>
      </c>
    </row>
    <row r="35" spans="2:10" x14ac:dyDescent="0.3">
      <c r="B35" s="2">
        <v>29</v>
      </c>
      <c r="C35" s="2">
        <v>2.5</v>
      </c>
      <c r="D35" s="4">
        <f>42/68*100</f>
        <v>61.764705882352942</v>
      </c>
      <c r="E35" s="2">
        <v>1</v>
      </c>
      <c r="F35" s="2">
        <v>17</v>
      </c>
      <c r="G35" s="2">
        <v>2</v>
      </c>
      <c r="H35" s="2">
        <v>42</v>
      </c>
      <c r="I35" s="2">
        <v>4</v>
      </c>
      <c r="J35" s="2" t="s">
        <v>34</v>
      </c>
    </row>
    <row r="36" spans="2:10" x14ac:dyDescent="0.3">
      <c r="B36" s="2">
        <v>30</v>
      </c>
      <c r="C36" s="2">
        <v>2.5</v>
      </c>
      <c r="D36" s="4">
        <f>6/68*100</f>
        <v>8.8235294117647065</v>
      </c>
      <c r="E36" s="2">
        <v>6</v>
      </c>
      <c r="F36" s="2">
        <v>1</v>
      </c>
      <c r="G36" s="2">
        <v>2</v>
      </c>
      <c r="H36" s="2">
        <v>50</v>
      </c>
      <c r="I36" s="2">
        <v>6</v>
      </c>
      <c r="J36" s="2" t="s">
        <v>34</v>
      </c>
    </row>
    <row r="37" spans="2:10" x14ac:dyDescent="0.3">
      <c r="B37" s="2">
        <v>31</v>
      </c>
      <c r="C37" s="2">
        <v>2.5</v>
      </c>
      <c r="D37" s="4">
        <f>39/68*100</f>
        <v>57.352941176470587</v>
      </c>
      <c r="E37" s="2">
        <v>3</v>
      </c>
      <c r="F37" s="2">
        <v>39</v>
      </c>
      <c r="G37" s="2">
        <v>6</v>
      </c>
      <c r="H37" s="2">
        <v>10</v>
      </c>
      <c r="I37" s="2">
        <v>8</v>
      </c>
      <c r="J37" s="2" t="s">
        <v>35</v>
      </c>
    </row>
    <row r="38" spans="2:10" x14ac:dyDescent="0.3">
      <c r="B38" s="2">
        <v>32</v>
      </c>
      <c r="C38" s="2">
        <v>2.5</v>
      </c>
      <c r="D38" s="4">
        <f>64/68*100</f>
        <v>94.117647058823522</v>
      </c>
      <c r="E38" s="2">
        <v>0</v>
      </c>
      <c r="F38" s="2">
        <v>64</v>
      </c>
      <c r="G38" s="2">
        <v>1</v>
      </c>
      <c r="H38" s="2">
        <v>2</v>
      </c>
      <c r="I38" s="2">
        <v>0</v>
      </c>
      <c r="J38" s="2" t="s">
        <v>35</v>
      </c>
    </row>
    <row r="39" spans="2:10" x14ac:dyDescent="0.3">
      <c r="B39" s="2">
        <v>33</v>
      </c>
      <c r="C39" s="2">
        <v>2.5</v>
      </c>
      <c r="D39" s="4">
        <f>34/68*100</f>
        <v>50</v>
      </c>
      <c r="E39" s="2">
        <v>2</v>
      </c>
      <c r="F39" s="2">
        <v>1</v>
      </c>
      <c r="G39" s="2">
        <v>34</v>
      </c>
      <c r="H39" s="2">
        <v>1</v>
      </c>
      <c r="I39" s="2">
        <v>29</v>
      </c>
      <c r="J39" s="2" t="s">
        <v>35</v>
      </c>
    </row>
    <row r="40" spans="2:10" x14ac:dyDescent="0.3">
      <c r="B40" s="2">
        <v>34</v>
      </c>
      <c r="C40" s="2">
        <v>2.5</v>
      </c>
      <c r="D40" s="4">
        <f>25/68*100</f>
        <v>36.764705882352942</v>
      </c>
      <c r="E40" s="2">
        <v>14</v>
      </c>
      <c r="F40" s="2">
        <v>25</v>
      </c>
      <c r="G40" s="2">
        <v>5</v>
      </c>
      <c r="H40" s="2">
        <v>14</v>
      </c>
      <c r="I40" s="2">
        <v>9</v>
      </c>
      <c r="J40" s="2" t="s">
        <v>35</v>
      </c>
    </row>
    <row r="41" spans="2:10" x14ac:dyDescent="0.3">
      <c r="B41" s="2">
        <v>35</v>
      </c>
      <c r="C41" s="2">
        <v>2.5</v>
      </c>
      <c r="D41" s="4">
        <f>44/68*100</f>
        <v>64.705882352941174</v>
      </c>
      <c r="E41" s="2">
        <v>5</v>
      </c>
      <c r="F41" s="2">
        <v>1</v>
      </c>
      <c r="G41" s="2">
        <v>44</v>
      </c>
      <c r="H41" s="2">
        <v>2</v>
      </c>
      <c r="I41" s="2">
        <v>15</v>
      </c>
      <c r="J41" s="2" t="s">
        <v>35</v>
      </c>
    </row>
    <row r="42" spans="2:10" x14ac:dyDescent="0.3">
      <c r="B42" s="2">
        <v>36</v>
      </c>
      <c r="C42" s="2">
        <v>2.5</v>
      </c>
      <c r="D42" s="4">
        <f>36/68*100</f>
        <v>52.941176470588239</v>
      </c>
      <c r="E42" s="2">
        <v>36</v>
      </c>
      <c r="F42" s="2">
        <v>3</v>
      </c>
      <c r="G42" s="2">
        <v>18</v>
      </c>
      <c r="H42" s="2">
        <v>4</v>
      </c>
      <c r="I42" s="2">
        <v>6</v>
      </c>
      <c r="J42" s="2" t="s">
        <v>35</v>
      </c>
    </row>
    <row r="43" spans="2:10" x14ac:dyDescent="0.3">
      <c r="B43" s="2">
        <v>37</v>
      </c>
      <c r="C43" s="2">
        <v>2.5</v>
      </c>
      <c r="D43" s="4">
        <f>38/68*100</f>
        <v>55.882352941176471</v>
      </c>
      <c r="E43" s="2">
        <v>5</v>
      </c>
      <c r="F43" s="2">
        <v>5</v>
      </c>
      <c r="G43" s="2">
        <v>38</v>
      </c>
      <c r="H43" s="2">
        <v>6</v>
      </c>
      <c r="I43" s="2">
        <v>13</v>
      </c>
      <c r="J43" s="2" t="s">
        <v>35</v>
      </c>
    </row>
    <row r="44" spans="2:10" x14ac:dyDescent="0.3">
      <c r="B44" s="2">
        <v>38</v>
      </c>
      <c r="C44" s="2">
        <v>2.5</v>
      </c>
      <c r="D44" s="4">
        <f>54/68*100</f>
        <v>79.411764705882348</v>
      </c>
      <c r="E44" s="2">
        <v>3</v>
      </c>
      <c r="F44" s="2">
        <v>3</v>
      </c>
      <c r="G44" s="2">
        <v>6</v>
      </c>
      <c r="H44" s="2">
        <v>1</v>
      </c>
      <c r="I44" s="2">
        <v>54</v>
      </c>
      <c r="J44" s="2" t="s">
        <v>35</v>
      </c>
    </row>
    <row r="45" spans="2:10" x14ac:dyDescent="0.3">
      <c r="B45" s="2">
        <v>39</v>
      </c>
      <c r="C45" s="2">
        <v>2.5</v>
      </c>
      <c r="D45" s="4">
        <f t="shared" ref="D45" si="0">43/68*100</f>
        <v>63.235294117647058</v>
      </c>
      <c r="E45" s="2">
        <v>21</v>
      </c>
      <c r="F45" s="2">
        <v>6</v>
      </c>
      <c r="G45" s="2">
        <v>9</v>
      </c>
      <c r="H45" s="2">
        <v>25</v>
      </c>
      <c r="I45" s="2">
        <v>6</v>
      </c>
      <c r="J45" s="2" t="s">
        <v>35</v>
      </c>
    </row>
    <row r="46" spans="2:10" x14ac:dyDescent="0.3">
      <c r="B46" s="2">
        <v>40</v>
      </c>
      <c r="C46" s="2">
        <v>2.5</v>
      </c>
      <c r="D46" s="4">
        <f>57/68*100</f>
        <v>83.82352941176471</v>
      </c>
      <c r="E46" s="2">
        <v>0</v>
      </c>
      <c r="F46" s="2">
        <v>0</v>
      </c>
      <c r="G46" s="2">
        <v>3</v>
      </c>
      <c r="H46" s="2">
        <v>7</v>
      </c>
      <c r="I46" s="2">
        <v>57</v>
      </c>
      <c r="J46" s="2" t="s">
        <v>35</v>
      </c>
    </row>
  </sheetData>
  <mergeCells count="1">
    <mergeCell ref="B2:J2"/>
  </mergeCells>
  <phoneticPr fontId="1" type="noConversion"/>
  <conditionalFormatting sqref="D7:D46">
    <cfRule type="cellIs" dxfId="0" priority="1" operator="lessThan">
      <formula>50.1</formula>
    </cfRule>
  </conditionalFormatting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전체통계표</vt:lpstr>
      <vt:lpstr>산업재산권법통계표</vt:lpstr>
      <vt:lpstr>민법통계표</vt:lpstr>
      <vt:lpstr>자연과학통계표</vt:lpstr>
      <vt:lpstr>문항분석표(산업재산권법)</vt:lpstr>
      <vt:lpstr>문항분석표(민법개론)</vt:lpstr>
      <vt:lpstr>문항분석표(자연과학개론)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paten</dc:creator>
  <cp:lastModifiedBy>HOME</cp:lastModifiedBy>
  <cp:lastPrinted>2022-11-30T08:27:28Z</cp:lastPrinted>
  <dcterms:created xsi:type="dcterms:W3CDTF">2022-06-27T08:52:48Z</dcterms:created>
  <dcterms:modified xsi:type="dcterms:W3CDTF">2022-12-04T09:01:05Z</dcterms:modified>
</cp:coreProperties>
</file>