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61회대비모의고사\8월\"/>
    </mc:Choice>
  </mc:AlternateContent>
  <xr:revisionPtr revIDLastSave="0" documentId="13_ncr:1_{AB64FA13-CAE0-40CB-A403-11F637523722}" xr6:coauthVersionLast="47" xr6:coauthVersionMax="47" xr10:uidLastSave="{00000000-0000-0000-0000-000000000000}"/>
  <bookViews>
    <workbookView xWindow="-120" yWindow="-120" windowWidth="38640" windowHeight="21240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통계표" sheetId="8" r:id="rId4"/>
    <sheet name="문항분석표(산업재산권법)" sheetId="4" r:id="rId5"/>
    <sheet name="문항분석표(민법개론)" sheetId="3" r:id="rId6"/>
    <sheet name="문항분석표(자연과학개론)" sheetId="9" r:id="rId7"/>
  </sheets>
  <definedNames>
    <definedName name="_xlnm._FilterDatabase" localSheetId="2" hidden="1">민법통계표!#REF!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8" l="1"/>
  <c r="G64" i="8"/>
  <c r="G70" i="8"/>
  <c r="G81" i="8"/>
  <c r="G82" i="8"/>
  <c r="G86" i="8"/>
  <c r="G87" i="8"/>
  <c r="G94" i="8"/>
  <c r="G105" i="8"/>
  <c r="G106" i="8"/>
  <c r="G110" i="8"/>
  <c r="G111" i="8"/>
  <c r="G118" i="8"/>
  <c r="G80" i="2"/>
  <c r="G81" i="2"/>
  <c r="G91" i="2"/>
  <c r="G92" i="2"/>
  <c r="G93" i="2"/>
  <c r="G99" i="2"/>
  <c r="G100" i="2"/>
  <c r="G104" i="2"/>
  <c r="G105" i="2"/>
  <c r="G115" i="2"/>
  <c r="G116" i="2"/>
  <c r="G117" i="2"/>
  <c r="G123" i="2"/>
  <c r="G124" i="2"/>
  <c r="G82" i="5"/>
  <c r="G88" i="5"/>
  <c r="G92" i="5"/>
  <c r="G93" i="5"/>
  <c r="G94" i="5"/>
  <c r="G98" i="5"/>
  <c r="G100" i="5"/>
  <c r="G106" i="5"/>
  <c r="G112" i="5"/>
  <c r="G117" i="5"/>
  <c r="G118" i="5"/>
  <c r="G122" i="5"/>
  <c r="G124" i="5"/>
  <c r="T52" i="7"/>
  <c r="J87" i="7"/>
  <c r="J93" i="7"/>
  <c r="J110" i="7"/>
  <c r="J111" i="7"/>
  <c r="J117" i="7"/>
  <c r="G65" i="8"/>
  <c r="G66" i="8"/>
  <c r="G67" i="8"/>
  <c r="G68" i="8"/>
  <c r="G69" i="8"/>
  <c r="G71" i="8"/>
  <c r="G72" i="8"/>
  <c r="G73" i="8"/>
  <c r="G74" i="8"/>
  <c r="G75" i="8"/>
  <c r="G76" i="8"/>
  <c r="G77" i="8"/>
  <c r="G78" i="8"/>
  <c r="G79" i="8"/>
  <c r="G80" i="8"/>
  <c r="G83" i="8"/>
  <c r="G84" i="8"/>
  <c r="G85" i="8"/>
  <c r="G88" i="8"/>
  <c r="G89" i="8"/>
  <c r="G90" i="8"/>
  <c r="G91" i="8"/>
  <c r="G92" i="8"/>
  <c r="G93" i="8"/>
  <c r="G95" i="8"/>
  <c r="G96" i="8"/>
  <c r="G97" i="8"/>
  <c r="G98" i="8"/>
  <c r="G99" i="8"/>
  <c r="G100" i="8"/>
  <c r="G101" i="8"/>
  <c r="G102" i="8"/>
  <c r="G103" i="8"/>
  <c r="G104" i="8"/>
  <c r="G107" i="8"/>
  <c r="G108" i="8"/>
  <c r="G109" i="8"/>
  <c r="G112" i="8"/>
  <c r="G113" i="8"/>
  <c r="G114" i="8"/>
  <c r="G115" i="8"/>
  <c r="G116" i="8"/>
  <c r="G117" i="8"/>
  <c r="G119" i="8"/>
  <c r="G120" i="8"/>
  <c r="G121" i="8"/>
  <c r="G122" i="8"/>
  <c r="G123" i="8"/>
  <c r="G124" i="8"/>
  <c r="G125" i="8"/>
  <c r="G82" i="2"/>
  <c r="G83" i="2"/>
  <c r="G84" i="2"/>
  <c r="G85" i="2"/>
  <c r="G86" i="2"/>
  <c r="G87" i="2"/>
  <c r="G88" i="2"/>
  <c r="G89" i="2"/>
  <c r="G90" i="2"/>
  <c r="G94" i="2"/>
  <c r="G95" i="2"/>
  <c r="G96" i="2"/>
  <c r="G97" i="2"/>
  <c r="G98" i="2"/>
  <c r="G101" i="2"/>
  <c r="G102" i="2"/>
  <c r="G103" i="2"/>
  <c r="G106" i="2"/>
  <c r="G107" i="2"/>
  <c r="G108" i="2"/>
  <c r="G109" i="2"/>
  <c r="G110" i="2"/>
  <c r="G111" i="2"/>
  <c r="G112" i="2"/>
  <c r="G113" i="2"/>
  <c r="G114" i="2"/>
  <c r="G118" i="2"/>
  <c r="G119" i="2"/>
  <c r="G120" i="2"/>
  <c r="G121" i="2"/>
  <c r="G122" i="2"/>
  <c r="G125" i="2"/>
  <c r="G79" i="2"/>
  <c r="G78" i="2"/>
  <c r="G81" i="5"/>
  <c r="G83" i="5"/>
  <c r="G84" i="5"/>
  <c r="G85" i="5"/>
  <c r="G86" i="5"/>
  <c r="G87" i="5"/>
  <c r="G89" i="5"/>
  <c r="G90" i="5"/>
  <c r="G91" i="5"/>
  <c r="G95" i="5"/>
  <c r="G96" i="5"/>
  <c r="G97" i="5"/>
  <c r="G99" i="5"/>
  <c r="G101" i="5"/>
  <c r="G102" i="5"/>
  <c r="G103" i="5"/>
  <c r="G104" i="5"/>
  <c r="G105" i="5"/>
  <c r="G107" i="5"/>
  <c r="G108" i="5"/>
  <c r="G109" i="5"/>
  <c r="G110" i="5"/>
  <c r="G111" i="5"/>
  <c r="G113" i="5"/>
  <c r="G114" i="5"/>
  <c r="G115" i="5"/>
  <c r="G116" i="5"/>
  <c r="G119" i="5"/>
  <c r="G120" i="5"/>
  <c r="G121" i="5"/>
  <c r="G123" i="5"/>
  <c r="G125" i="5"/>
  <c r="G80" i="5"/>
  <c r="G79" i="5"/>
  <c r="J89" i="7"/>
  <c r="J90" i="7"/>
  <c r="J91" i="7"/>
  <c r="J92" i="7"/>
  <c r="J94" i="7"/>
  <c r="J95" i="7"/>
  <c r="J96" i="7"/>
  <c r="J97" i="7"/>
  <c r="J98" i="7"/>
  <c r="J99" i="7"/>
  <c r="J100" i="7"/>
  <c r="J101" i="7"/>
  <c r="J102" i="7"/>
  <c r="J103" i="7"/>
  <c r="J104" i="7"/>
  <c r="J105" i="7"/>
  <c r="J113" i="7"/>
  <c r="J114" i="7"/>
  <c r="J115" i="7"/>
  <c r="J116" i="7"/>
  <c r="J118" i="7"/>
  <c r="J119" i="7"/>
  <c r="J120" i="7"/>
  <c r="J121" i="7"/>
  <c r="J122" i="7"/>
  <c r="J82" i="7"/>
  <c r="J83" i="7"/>
  <c r="J84" i="7"/>
  <c r="J85" i="7"/>
  <c r="J86" i="7"/>
  <c r="J88" i="7"/>
  <c r="J106" i="7"/>
  <c r="J107" i="7"/>
  <c r="J108" i="7"/>
  <c r="J109" i="7"/>
  <c r="J112" i="7"/>
  <c r="J123" i="7"/>
  <c r="J124" i="7"/>
  <c r="J125" i="7"/>
  <c r="J81" i="7"/>
  <c r="J80" i="7"/>
  <c r="D46" i="9" l="1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G43" i="8"/>
  <c r="G52" i="8"/>
  <c r="G53" i="8"/>
  <c r="G11" i="8"/>
  <c r="G37" i="8"/>
  <c r="D7" i="9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G62" i="8"/>
  <c r="G61" i="8"/>
  <c r="G60" i="8"/>
  <c r="G59" i="8"/>
  <c r="G58" i="8"/>
  <c r="G57" i="8"/>
  <c r="G56" i="8"/>
  <c r="G55" i="8"/>
  <c r="G54" i="8"/>
  <c r="G50" i="8"/>
  <c r="G49" i="8"/>
  <c r="G48" i="8"/>
  <c r="G47" i="8"/>
  <c r="G46" i="8"/>
  <c r="G45" i="8"/>
  <c r="G44" i="8"/>
  <c r="G42" i="8"/>
  <c r="G41" i="8"/>
  <c r="G40" i="8"/>
  <c r="G39" i="8"/>
  <c r="G38" i="8"/>
  <c r="G36" i="8"/>
  <c r="G35" i="8"/>
  <c r="G34" i="8"/>
  <c r="G33" i="8"/>
  <c r="G32" i="8"/>
  <c r="G31" i="8"/>
  <c r="G30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0" i="8"/>
  <c r="G9" i="8"/>
  <c r="G8" i="8"/>
  <c r="G7" i="8"/>
  <c r="G6" i="8"/>
  <c r="G5" i="8"/>
  <c r="G29" i="8" l="1"/>
  <c r="G28" i="8"/>
  <c r="G51" i="8"/>
  <c r="Q10" i="8"/>
  <c r="Q19" i="8"/>
  <c r="Q14" i="8"/>
  <c r="Q18" i="8"/>
  <c r="Q41" i="8"/>
  <c r="Q15" i="8"/>
  <c r="Q33" i="8"/>
  <c r="Q9" i="8"/>
  <c r="Q32" i="8"/>
  <c r="Q8" i="8"/>
  <c r="Q31" i="8"/>
  <c r="Q7" i="8"/>
  <c r="Q17" i="8"/>
  <c r="Q30" i="8"/>
  <c r="Q6" i="8"/>
  <c r="Q29" i="8"/>
  <c r="Q28" i="8"/>
  <c r="Q42" i="8"/>
  <c r="Q27" i="8"/>
  <c r="Q40" i="8"/>
  <c r="Q26" i="8"/>
  <c r="Q25" i="8"/>
  <c r="Q16" i="8"/>
  <c r="Q24" i="8"/>
  <c r="Q23" i="8"/>
  <c r="Q5" i="8"/>
  <c r="R5" i="8" s="1"/>
  <c r="Q22" i="8"/>
  <c r="Q45" i="8"/>
  <c r="Q21" i="8"/>
  <c r="Q44" i="8"/>
  <c r="Q20" i="8"/>
  <c r="Q43" i="8"/>
  <c r="Q38" i="8"/>
  <c r="Q37" i="8"/>
  <c r="Q36" i="8"/>
  <c r="Q12" i="8"/>
  <c r="Q39" i="8"/>
  <c r="Q13" i="8"/>
  <c r="Q35" i="8"/>
  <c r="Q11" i="8"/>
  <c r="Q34" i="8"/>
  <c r="R6" i="8" l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R44" i="8" s="1"/>
  <c r="R45" i="8" s="1"/>
  <c r="G75" i="5" l="1"/>
  <c r="G73" i="2" l="1"/>
  <c r="G72" i="2"/>
  <c r="G77" i="5"/>
  <c r="G73" i="5"/>
  <c r="G76" i="5"/>
  <c r="G74" i="5"/>
  <c r="G78" i="5"/>
  <c r="G77" i="2" l="1"/>
  <c r="G76" i="2"/>
  <c r="G75" i="2"/>
  <c r="G74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5" i="5"/>
  <c r="Q26" i="2" l="1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J12" i="7"/>
  <c r="J13" i="7"/>
  <c r="J53" i="7"/>
  <c r="J39" i="7"/>
  <c r="J9" i="7"/>
  <c r="J77" i="7"/>
  <c r="J37" i="7"/>
  <c r="J10" i="7" l="1"/>
  <c r="J78" i="7"/>
  <c r="T15" i="7"/>
  <c r="T39" i="7"/>
  <c r="T14" i="7"/>
  <c r="T16" i="7"/>
  <c r="T40" i="7"/>
  <c r="T38" i="7"/>
  <c r="T17" i="7"/>
  <c r="T41" i="7"/>
  <c r="T18" i="7"/>
  <c r="T42" i="7"/>
  <c r="T19" i="7"/>
  <c r="T43" i="7"/>
  <c r="T37" i="7"/>
  <c r="T20" i="7"/>
  <c r="T44" i="7"/>
  <c r="T21" i="7"/>
  <c r="T45" i="7"/>
  <c r="T22" i="7"/>
  <c r="T46" i="7"/>
  <c r="T23" i="7"/>
  <c r="T5" i="7"/>
  <c r="T24" i="7"/>
  <c r="T25" i="7"/>
  <c r="T26" i="7"/>
  <c r="T13" i="7"/>
  <c r="T27" i="7"/>
  <c r="T28" i="7"/>
  <c r="T47" i="7"/>
  <c r="T29" i="7"/>
  <c r="T32" i="7"/>
  <c r="T6" i="7"/>
  <c r="T30" i="7"/>
  <c r="T7" i="7"/>
  <c r="T31" i="7"/>
  <c r="T8" i="7"/>
  <c r="T9" i="7"/>
  <c r="T33" i="7"/>
  <c r="T10" i="7"/>
  <c r="T34" i="7"/>
  <c r="T11" i="7"/>
  <c r="T35" i="7"/>
  <c r="T12" i="7"/>
  <c r="T36" i="7"/>
  <c r="J8" i="7"/>
  <c r="J63" i="7"/>
  <c r="J38" i="7"/>
  <c r="J76" i="7"/>
  <c r="J59" i="7"/>
  <c r="J7" i="7"/>
  <c r="J55" i="7"/>
  <c r="J56" i="7"/>
  <c r="J28" i="7"/>
  <c r="J17" i="7"/>
  <c r="J27" i="7"/>
  <c r="J47" i="7"/>
  <c r="J23" i="7"/>
  <c r="J15" i="7"/>
  <c r="J14" i="7"/>
  <c r="J11" i="7"/>
  <c r="J5" i="7"/>
  <c r="J72" i="7"/>
  <c r="J19" i="7"/>
  <c r="J50" i="7"/>
  <c r="J33" i="7"/>
  <c r="J79" i="7"/>
  <c r="J6" i="7"/>
  <c r="J75" i="7"/>
  <c r="J68" i="7"/>
  <c r="J21" i="7"/>
  <c r="J25" i="7"/>
  <c r="J73" i="7"/>
  <c r="J52" i="7"/>
  <c r="J61" i="7"/>
  <c r="J16" i="7"/>
  <c r="J74" i="7"/>
  <c r="J65" i="7"/>
  <c r="J43" i="7"/>
  <c r="J46" i="7"/>
  <c r="J30" i="7"/>
  <c r="J67" i="7"/>
  <c r="J41" i="7"/>
  <c r="J32" i="7"/>
  <c r="J69" i="7"/>
  <c r="J36" i="7"/>
  <c r="J48" i="7"/>
  <c r="J66" i="7"/>
  <c r="J24" i="7"/>
  <c r="J54" i="7"/>
  <c r="J20" i="7"/>
  <c r="J64" i="7"/>
  <c r="J60" i="7"/>
  <c r="J35" i="7"/>
  <c r="J29" i="7"/>
  <c r="J40" i="7"/>
  <c r="J22" i="7"/>
  <c r="J34" i="7"/>
  <c r="J57" i="7"/>
  <c r="J70" i="7"/>
  <c r="J45" i="7"/>
  <c r="J62" i="7"/>
  <c r="J31" i="7"/>
  <c r="J44" i="7"/>
  <c r="J71" i="7"/>
  <c r="J51" i="7"/>
  <c r="J42" i="7"/>
  <c r="J58" i="7"/>
  <c r="J49" i="7"/>
  <c r="J26" i="7"/>
  <c r="J18" i="7"/>
  <c r="R6" i="2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U5" i="7" l="1"/>
  <c r="U6" i="7" l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<sst xmlns="http://schemas.openxmlformats.org/spreadsheetml/2006/main" count="698" uniqueCount="169">
  <si>
    <t>점</t>
    <phoneticPr fontId="3" type="noConversion"/>
  </si>
  <si>
    <t>최고점수</t>
    <phoneticPr fontId="3" type="noConversion"/>
  </si>
  <si>
    <t>평균점수</t>
    <phoneticPr fontId="3" type="noConversion"/>
  </si>
  <si>
    <t>명</t>
    <phoneticPr fontId="3" type="noConversion"/>
  </si>
  <si>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</si>
  <si>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</si>
  <si>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</si>
  <si>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</si>
  <si>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</si>
  <si>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</si>
  <si>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총점</t>
    <phoneticPr fontId="3" type="noConversion"/>
  </si>
  <si>
    <t>수험번호</t>
    <phoneticPr fontId="3" type="noConversion"/>
  </si>
  <si>
    <t>성적순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</si>
  <si>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</si>
  <si>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</si>
  <si>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</si>
  <si>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</si>
  <si>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</si>
  <si>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</si>
  <si>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</si>
  <si>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</si>
  <si>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</si>
  <si>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</si>
  <si>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</si>
  <si>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</si>
  <si>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</si>
  <si>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</si>
  <si>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</si>
  <si>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</si>
  <si>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</si>
  <si>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</si>
  <si>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</si>
  <si>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</si>
  <si>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ID</t>
    <phoneticPr fontId="3" type="noConversion"/>
  </si>
  <si>
    <t>전원정답</t>
    <phoneticPr fontId="1" type="noConversion"/>
  </si>
  <si>
    <t>디자인보호법</t>
    <phoneticPr fontId="1" type="noConversion"/>
  </si>
  <si>
    <t>kihoon159</t>
  </si>
  <si>
    <t>phs1117</t>
  </si>
  <si>
    <t>smajw</t>
  </si>
  <si>
    <t>oosmile</t>
  </si>
  <si>
    <t>onion2118</t>
  </si>
  <si>
    <t>tete130</t>
  </si>
  <si>
    <t>yyi0922</t>
  </si>
  <si>
    <t>perfect1999</t>
  </si>
  <si>
    <t>goopal99</t>
  </si>
  <si>
    <t>ysp101500</t>
  </si>
  <si>
    <t>emma0726</t>
  </si>
  <si>
    <t>ahnth7586</t>
  </si>
  <si>
    <t>whitefield</t>
  </si>
  <si>
    <t>lyyuuri</t>
  </si>
  <si>
    <t>syrebecca</t>
  </si>
  <si>
    <t>98gjn</t>
  </si>
  <si>
    <t>syjee95</t>
  </si>
  <si>
    <t>w774</t>
  </si>
  <si>
    <t>kyh648</t>
  </si>
  <si>
    <t>slayers4</t>
  </si>
  <si>
    <t>sjh6320</t>
  </si>
  <si>
    <t>seonyul0128</t>
  </si>
  <si>
    <t>giguok</t>
  </si>
  <si>
    <t>jaime218</t>
  </si>
  <si>
    <t>ssstarlove</t>
  </si>
  <si>
    <t>jjhang5170</t>
  </si>
  <si>
    <t>wlsdk9647</t>
  </si>
  <si>
    <t>ksh57302</t>
  </si>
  <si>
    <t>credio89</t>
  </si>
  <si>
    <t>ksh961010</t>
  </si>
  <si>
    <t>space21</t>
  </si>
  <si>
    <t>sdhjpgw7</t>
  </si>
  <si>
    <t>blacksesame</t>
  </si>
  <si>
    <t>jackfive</t>
  </si>
  <si>
    <t>sydsh19</t>
  </si>
  <si>
    <t>kkw2757</t>
  </si>
  <si>
    <t>nayakobi0</t>
  </si>
  <si>
    <t>eric0514</t>
  </si>
  <si>
    <t>oop9711</t>
  </si>
  <si>
    <t>pak2154</t>
  </si>
  <si>
    <t>mykmj0506</t>
  </si>
  <si>
    <t>riverside23</t>
  </si>
  <si>
    <t>May</t>
  </si>
  <si>
    <t>narix222</t>
  </si>
  <si>
    <t>dmstj0022</t>
  </si>
  <si>
    <t>rlawltn878</t>
  </si>
  <si>
    <t>jmnak11</t>
  </si>
  <si>
    <t>arisoo97</t>
  </si>
  <si>
    <t>dep3209</t>
  </si>
  <si>
    <t>catiscuty</t>
  </si>
  <si>
    <t>jmpoison7</t>
  </si>
  <si>
    <t>themurine</t>
  </si>
  <si>
    <t>ksj869</t>
  </si>
  <si>
    <t>pilsun89</t>
  </si>
  <si>
    <t>ppaso31</t>
  </si>
  <si>
    <t>testtaker</t>
  </si>
  <si>
    <t>john8794</t>
  </si>
  <si>
    <t>isk5343</t>
  </si>
  <si>
    <t>taci88</t>
  </si>
  <si>
    <t>kdy030500</t>
  </si>
  <si>
    <t>iloveyou8110</t>
  </si>
  <si>
    <t>ao1139</t>
  </si>
  <si>
    <t>parkjy9354</t>
  </si>
  <si>
    <t>yemkim02</t>
  </si>
  <si>
    <t>dltjdwns0501</t>
  </si>
  <si>
    <t>beleubendo</t>
  </si>
  <si>
    <t>hnk4859</t>
  </si>
  <si>
    <t>2bicon</t>
  </si>
  <si>
    <t>bd07080</t>
  </si>
  <si>
    <t>wjswltwnf</t>
  </si>
  <si>
    <t>ellen61</t>
  </si>
  <si>
    <t>seoyeon63</t>
  </si>
  <si>
    <t>kicho7</t>
  </si>
  <si>
    <t>ps941222</t>
  </si>
  <si>
    <t>dhgksquf78</t>
  </si>
  <si>
    <t>sybaik0520</t>
  </si>
  <si>
    <t>ryrhk123</t>
  </si>
  <si>
    <t>jiminlee810</t>
  </si>
  <si>
    <t>bori2002</t>
  </si>
  <si>
    <t>jucpsy</t>
  </si>
  <si>
    <t>nicole0116</t>
  </si>
  <si>
    <t>xcv005</t>
  </si>
  <si>
    <t>daun20325</t>
  </si>
  <si>
    <t>tnqkrwkao21</t>
  </si>
  <si>
    <t>boncouragemj1</t>
  </si>
  <si>
    <t>ws4849</t>
  </si>
  <si>
    <t>aqwert3370</t>
  </si>
  <si>
    <t>nesquik8318</t>
  </si>
  <si>
    <t>자연과학개론</t>
    <phoneticPr fontId="7" type="noConversion"/>
  </si>
  <si>
    <t>THE PREMIUM 8월 전국모의고사</t>
  </si>
  <si>
    <t>THE PREMIUM 8월 전국모의고사(산업재산권법)</t>
  </si>
  <si>
    <t>THE PREMIUM 8월 전국모의고사(산업재산권법)</t>
    <phoneticPr fontId="3" type="noConversion"/>
  </si>
  <si>
    <t>THE PREMIUM 8월 전국모의고사(민법개론)</t>
  </si>
  <si>
    <t>THE PREMIUM 8월 전국모의고사(민법개론)</t>
    <phoneticPr fontId="3" type="noConversion"/>
  </si>
  <si>
    <t>THE PREMIUM 8월 전국모의고사(자연과학개론)</t>
  </si>
  <si>
    <t>THE PREMIUM 8월 전국모의고사(자연과학개론)</t>
    <phoneticPr fontId="3" type="noConversion"/>
  </si>
  <si>
    <t>물리</t>
    <phoneticPr fontId="3" type="noConversion"/>
  </si>
  <si>
    <t>화학</t>
    <phoneticPr fontId="3" type="noConversion"/>
  </si>
  <si>
    <t>생물</t>
    <phoneticPr fontId="3" type="noConversion"/>
  </si>
  <si>
    <t>지구과학</t>
    <phoneticPr fontId="3" type="noConversion"/>
  </si>
  <si>
    <t>digi9974</t>
  </si>
  <si>
    <t>qeadss</t>
  </si>
  <si>
    <t>kjwan7799</t>
  </si>
  <si>
    <t>ajy5425</t>
  </si>
  <si>
    <t>dydgh7977</t>
  </si>
  <si>
    <t>ksh00921</t>
  </si>
  <si>
    <t>cottonee</t>
  </si>
  <si>
    <t>rhodduf123</t>
  </si>
  <si>
    <t>yukang95</t>
  </si>
  <si>
    <t>ljh6326</t>
  </si>
  <si>
    <t>wtd124578</t>
  </si>
  <si>
    <t>llist</t>
  </si>
  <si>
    <t>m0106sk</t>
  </si>
  <si>
    <t>todhdwlak14</t>
  </si>
  <si>
    <t>kyubin0109</t>
  </si>
  <si>
    <t>eightxmas</t>
  </si>
  <si>
    <t>jhdoh96</t>
  </si>
  <si>
    <t>eejin0904</t>
  </si>
  <si>
    <t>openwisdom</t>
  </si>
  <si>
    <t>moonse0406</t>
  </si>
  <si>
    <t>sw22ty0</t>
  </si>
  <si>
    <t>tmd0311</t>
  </si>
  <si>
    <t>yhp9270</t>
  </si>
  <si>
    <t>dks0722</t>
  </si>
  <si>
    <t>vlee9013v</t>
  </si>
  <si>
    <t>614ksm</t>
  </si>
  <si>
    <t>bestmjh47</t>
  </si>
  <si>
    <t>vip76jung</t>
  </si>
  <si>
    <t>minyim21</t>
  </si>
  <si>
    <t>yonhun</t>
  </si>
  <si>
    <t>minji9926</t>
  </si>
  <si>
    <t xml:space="preserve">tmdgns9936 </t>
  </si>
  <si>
    <t>wildbunny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</si>
</sst>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0" xfId="0" applyFont="1" applyAlignment="1">
      <alignment vertical="center"/>
    </xf>
  </cellXfs>
  <cellStyles count="2">
    <cellStyle name="표준" xfId="0" builtinId="0"/>
    <cellStyle name="표준 2" xfId="1" xr:uid="{875AC670-3B60-40ED-BAE8-90D13049C1B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</a:t>
            </a:r>
          </a:p>
          <a:p>
            <a:pPr>
              <a:defRPr/>
            </a:pPr>
            <a:r>
              <a:rPr lang="en-US" altLang="ko-KR" sz="1800"/>
              <a:t>8</a:t>
            </a:r>
            <a:r>
              <a:rPr lang="ko-KR" altLang="en-US" sz="1800"/>
              <a:t>월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4256248182057563"/>
          <c:y val="3.7249580841772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전체통계표!$T$4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전체통계표!$S$5:$S$63</c:f>
              <c:strCache>
                <c:ptCount val="49"/>
                <c:pt idx="0">
                  <c:v>97.5</c:v>
                </c:pt>
                <c:pt idx="1">
                  <c:v>90.0</c:v>
                </c:pt>
                <c:pt idx="2">
                  <c:v>88.3</c:v>
                </c:pt>
                <c:pt idx="3">
                  <c:v>86.7</c:v>
                </c:pt>
                <c:pt idx="4">
                  <c:v>85.8</c:v>
                </c:pt>
                <c:pt idx="5">
                  <c:v>85.0</c:v>
                </c:pt>
                <c:pt idx="6">
                  <c:v>83.3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전체통계표!$T$5:$T$47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4</c:v>
                </c:pt>
                <c:pt idx="32">
                  <c:v>3</c:v>
                </c:pt>
                <c:pt idx="33">
                  <c:v>9</c:v>
                </c:pt>
                <c:pt idx="34">
                  <c:v>0</c:v>
                </c:pt>
                <c:pt idx="35">
                  <c:v>1</c:v>
                </c:pt>
                <c:pt idx="36">
                  <c:v>2</c:v>
                </c:pt>
                <c:pt idx="37">
                  <c:v>4</c:v>
                </c:pt>
                <c:pt idx="38">
                  <c:v>4</c:v>
                </c:pt>
                <c:pt idx="39">
                  <c:v>2</c:v>
                </c:pt>
                <c:pt idx="40">
                  <c:v>8</c:v>
                </c:pt>
                <c:pt idx="41">
                  <c:v>3</c:v>
                </c:pt>
                <c:pt idx="4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전체통계표!$S$4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전체통계표!$S$5:$S$63</c15:sqref>
                        </c15:formulaRef>
                      </c:ext>
                    </c:extLst>
                    <c:strCache>
                      <c:ptCount val="49"/>
                      <c:pt idx="0">
                        <c:v>97.5</c:v>
                      </c:pt>
                      <c:pt idx="1">
                        <c:v>90.0</c:v>
                      </c:pt>
                      <c:pt idx="2">
                        <c:v>88.3</c:v>
                      </c:pt>
                      <c:pt idx="3">
                        <c:v>86.7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83.3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전체통계표!$S$5:$S$63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97.5</c:v>
                      </c:pt>
                      <c:pt idx="1">
                        <c:v>90</c:v>
                      </c:pt>
                      <c:pt idx="2">
                        <c:v>88.333333333333329</c:v>
                      </c:pt>
                      <c:pt idx="3">
                        <c:v>86.666666666666671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83.333333333333329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8</a:t>
            </a:r>
            <a:r>
              <a:rPr lang="ko-KR" altLang="en-US" sz="1800"/>
              <a:t>월 전국모의고사 산업재산권법</a:t>
            </a:r>
            <a:r>
              <a:rPr lang="en-US" altLang="ko-KR" sz="1800"/>
              <a:t>(</a:t>
            </a:r>
            <a:r>
              <a:rPr lang="ko-KR" altLang="en-US" sz="1800"/>
              <a:t>통계표</a:t>
            </a:r>
            <a:r>
              <a:rPr lang="en-US" altLang="ko-KR" sz="1800"/>
              <a:t>)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8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전국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민</a:t>
            </a:r>
            <a:r>
              <a:rPr lang="ko-KR" altLang="ko-KR" sz="1800" b="0" i="0" baseline="0">
                <a:effectLst/>
              </a:rPr>
              <a:t>법</a:t>
            </a:r>
            <a:r>
              <a:rPr lang="ko-KR" altLang="en-US" sz="1800" b="0" i="0" baseline="0">
                <a:effectLst/>
              </a:rPr>
              <a:t>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8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전국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자연과학개론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자연과학통계표!$P$5:$P$45</c15:sqref>
                  </c15:fullRef>
                </c:ext>
              </c:extLst>
              <c:f>자연과학통계표!$P$5:$P$44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자연과학통계표!$Q$5:$Q$45</c15:sqref>
                  </c15:fullRef>
                </c:ext>
              </c:extLst>
              <c:f>자연과학통계표!$Q$5:$Q$44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B-4CB0-AED3-973F8C1C0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자연과학통계표!$P$5:$P$45</c15:sqref>
                        </c15:fullRef>
                        <c15:formulaRef>
                          <c15:sqref>자연과학통계표!$P$5:$P$44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자연과학통계표!$P$6:$P$45</c15:sqref>
                        </c15:fullRef>
                        <c15:formulaRef>
                          <c15:sqref>자연과학통계표!$P$6:$P$45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C0B-4CB0-AED3-973F8C1C0C57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154110</xdr:colOff>
      <xdr:row>3</xdr:row>
      <xdr:rowOff>56029</xdr:rowOff>
    </xdr:from>
    <xdr:to>
      <xdr:col>17</xdr:col>
      <xdr:colOff>381000</xdr:colOff>
      <xdr:row>117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44F3BC0-D66B-464D-9962-4C7710713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C1:U125"/>
  <sheetViews>
    <sheetView showGridLines="0" tabSelected="1" zoomScale="85" zoomScaleNormal="85" workbookViewId="0">
      <selection activeCell="E37" sqref="E37"/>
    </sheetView>
  </sheetViews>
  <sheetFormatPr defaultRowHeight="16.5" x14ac:dyDescent="0.3"/>
  <cols>
    <col min="3" max="3" width="14.375" bestFit="1" customWidth="1"/>
    <col min="4" max="4" width="10.75" bestFit="1" customWidth="1"/>
    <col min="5" max="5" width="10.25" bestFit="1" customWidth="1"/>
    <col min="6" max="6" width="8.75" bestFit="1" customWidth="1"/>
    <col min="7" max="7" width="10.625" bestFit="1" customWidth="1"/>
    <col min="8" max="8" width="8.75" customWidth="1"/>
  </cols>
  <sheetData>
    <row r="1" spans="3:21" ht="16.5" customHeight="1" x14ac:dyDescent="0.3">
      <c r="C1" s="35" t="s">
        <v>125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3:21" ht="18" customHeight="1" x14ac:dyDescent="0.3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4" spans="3:21" ht="17.25" thickBot="1" x14ac:dyDescent="0.35">
      <c r="C4" s="19" t="s">
        <v>31</v>
      </c>
      <c r="D4" s="19" t="s">
        <v>11</v>
      </c>
      <c r="E4" s="3" t="s">
        <v>28</v>
      </c>
      <c r="F4" s="3" t="s">
        <v>29</v>
      </c>
      <c r="G4" s="3" t="s">
        <v>124</v>
      </c>
      <c r="H4" s="3" t="s">
        <v>27</v>
      </c>
      <c r="I4" s="3" t="s">
        <v>9</v>
      </c>
      <c r="J4" s="3" t="s">
        <v>8</v>
      </c>
      <c r="S4" s="12" t="s">
        <v>7</v>
      </c>
      <c r="T4" s="11" t="s">
        <v>6</v>
      </c>
      <c r="U4" s="10" t="s">
        <v>5</v>
      </c>
    </row>
    <row r="5" spans="3:21" ht="17.25" thickBot="1" x14ac:dyDescent="0.35">
      <c r="C5" s="2" t="s">
        <v>141</v>
      </c>
      <c r="D5" s="29">
        <v>23080034</v>
      </c>
      <c r="E5" s="29">
        <v>87.5</v>
      </c>
      <c r="F5" s="29">
        <v>87.5</v>
      </c>
      <c r="G5" s="29">
        <v>72.5</v>
      </c>
      <c r="H5" s="9">
        <v>82.5</v>
      </c>
      <c r="I5" s="2">
        <v>1</v>
      </c>
      <c r="J5" s="9">
        <f>I5/78*100</f>
        <v>1.2820512820512819</v>
      </c>
      <c r="S5" s="30">
        <v>97.5</v>
      </c>
      <c r="T5" s="6">
        <f>FREQUENCY($H$5:$H$125,S5:$S$47)</f>
        <v>0</v>
      </c>
      <c r="U5" s="5">
        <f>T5</f>
        <v>0</v>
      </c>
    </row>
    <row r="6" spans="3:21" ht="17.45" customHeight="1" thickBot="1" x14ac:dyDescent="0.35">
      <c r="C6" s="2" t="s">
        <v>46</v>
      </c>
      <c r="D6" s="29">
        <v>23080105</v>
      </c>
      <c r="E6" s="29">
        <v>90</v>
      </c>
      <c r="F6" s="29">
        <v>90</v>
      </c>
      <c r="G6" s="29">
        <v>62.5</v>
      </c>
      <c r="H6" s="9">
        <v>80.833333333333329</v>
      </c>
      <c r="I6" s="2">
        <v>2</v>
      </c>
      <c r="J6" s="9">
        <f t="shared" ref="J6:J69" si="0">I6/78*100</f>
        <v>2.5641025641025639</v>
      </c>
      <c r="S6" s="30">
        <v>90</v>
      </c>
      <c r="T6" s="6">
        <f>FREQUENCY($H$5:$H$125,S6:$S$47)</f>
        <v>0</v>
      </c>
      <c r="U6" s="5">
        <f t="shared" ref="U6:U45" si="1">U5+T6</f>
        <v>0</v>
      </c>
    </row>
    <row r="7" spans="3:21" ht="17.25" thickBot="1" x14ac:dyDescent="0.35">
      <c r="C7" s="2" t="s">
        <v>53</v>
      </c>
      <c r="D7" s="29">
        <v>23080026</v>
      </c>
      <c r="E7" s="29">
        <v>82.5</v>
      </c>
      <c r="F7" s="29">
        <v>92.5</v>
      </c>
      <c r="G7" s="29">
        <v>55</v>
      </c>
      <c r="H7" s="9">
        <v>76.666666666666671</v>
      </c>
      <c r="I7" s="2">
        <v>3</v>
      </c>
      <c r="J7" s="9">
        <f t="shared" si="0"/>
        <v>3.8461538461538463</v>
      </c>
      <c r="S7" s="30">
        <v>88.333333333333329</v>
      </c>
      <c r="T7" s="6">
        <f>FREQUENCY($H$5:$H$125,S7:$S$47)</f>
        <v>0</v>
      </c>
      <c r="U7" s="5">
        <f t="shared" si="1"/>
        <v>0</v>
      </c>
    </row>
    <row r="8" spans="3:21" ht="17.25" thickBot="1" x14ac:dyDescent="0.35">
      <c r="C8" s="2" t="s">
        <v>60</v>
      </c>
      <c r="D8" s="29">
        <v>23080042</v>
      </c>
      <c r="E8" s="29">
        <v>90</v>
      </c>
      <c r="F8" s="29">
        <v>95</v>
      </c>
      <c r="G8" s="29">
        <v>42.5</v>
      </c>
      <c r="H8" s="9">
        <v>75.833333333333329</v>
      </c>
      <c r="I8" s="2">
        <v>4</v>
      </c>
      <c r="J8" s="9">
        <f t="shared" si="0"/>
        <v>5.1282051282051277</v>
      </c>
      <c r="S8" s="30">
        <v>86.666666666666671</v>
      </c>
      <c r="T8" s="6">
        <f>FREQUENCY($H$5:$H$125,S8:$S$47)</f>
        <v>0</v>
      </c>
      <c r="U8" s="5">
        <f t="shared" si="1"/>
        <v>0</v>
      </c>
    </row>
    <row r="9" spans="3:21" ht="17.25" thickBot="1" x14ac:dyDescent="0.35">
      <c r="C9" s="2" t="s">
        <v>114</v>
      </c>
      <c r="D9" s="29">
        <v>23080013</v>
      </c>
      <c r="E9" s="29">
        <v>90</v>
      </c>
      <c r="F9" s="29">
        <v>87.5</v>
      </c>
      <c r="G9" s="29">
        <v>47.5</v>
      </c>
      <c r="H9" s="9">
        <v>75</v>
      </c>
      <c r="I9" s="2">
        <v>5</v>
      </c>
      <c r="J9" s="9">
        <f t="shared" si="0"/>
        <v>6.4102564102564097</v>
      </c>
      <c r="S9" s="30">
        <v>85.833333333333329</v>
      </c>
      <c r="T9" s="6">
        <f>FREQUENCY($H$5:$H$125,S9:$S$47)</f>
        <v>0</v>
      </c>
      <c r="U9" s="5">
        <f>U8+T9</f>
        <v>0</v>
      </c>
    </row>
    <row r="10" spans="3:21" ht="17.25" thickBot="1" x14ac:dyDescent="0.35">
      <c r="C10" s="2" t="s">
        <v>113</v>
      </c>
      <c r="D10" s="29">
        <v>23080054</v>
      </c>
      <c r="E10" s="29">
        <v>90</v>
      </c>
      <c r="F10" s="29">
        <v>95</v>
      </c>
      <c r="G10" s="29">
        <v>40</v>
      </c>
      <c r="H10" s="9">
        <v>75</v>
      </c>
      <c r="I10" s="2">
        <v>5</v>
      </c>
      <c r="J10" s="9">
        <f t="shared" si="0"/>
        <v>6.4102564102564097</v>
      </c>
      <c r="S10" s="30">
        <v>85</v>
      </c>
      <c r="T10" s="6">
        <f>FREQUENCY($H$5:$H$125,S10:$S$47)</f>
        <v>0</v>
      </c>
      <c r="U10" s="5">
        <f t="shared" si="1"/>
        <v>0</v>
      </c>
    </row>
    <row r="11" spans="3:21" ht="17.25" thickBot="1" x14ac:dyDescent="0.35">
      <c r="C11" s="2" t="s">
        <v>154</v>
      </c>
      <c r="D11" s="29">
        <v>23080080</v>
      </c>
      <c r="E11" s="29">
        <v>75</v>
      </c>
      <c r="F11" s="29">
        <v>80</v>
      </c>
      <c r="G11" s="29">
        <v>70</v>
      </c>
      <c r="H11" s="9">
        <v>75</v>
      </c>
      <c r="I11" s="2">
        <v>5</v>
      </c>
      <c r="J11" s="9">
        <f t="shared" si="0"/>
        <v>6.4102564102564097</v>
      </c>
      <c r="S11" s="30">
        <v>83.333333333333329</v>
      </c>
      <c r="T11" s="6">
        <f>FREQUENCY($H$5:$H$125,S11:$S$47)</f>
        <v>0</v>
      </c>
      <c r="U11" s="5">
        <f t="shared" si="1"/>
        <v>0</v>
      </c>
    </row>
    <row r="12" spans="3:21" ht="17.25" thickBot="1" x14ac:dyDescent="0.35">
      <c r="C12" s="2" t="s">
        <v>72</v>
      </c>
      <c r="D12" s="29">
        <v>23080018</v>
      </c>
      <c r="E12" s="29">
        <v>85</v>
      </c>
      <c r="F12" s="29">
        <v>77.5</v>
      </c>
      <c r="G12" s="29">
        <v>57.5</v>
      </c>
      <c r="H12" s="9">
        <v>73.333333333333329</v>
      </c>
      <c r="I12" s="2">
        <v>8</v>
      </c>
      <c r="J12" s="9">
        <f t="shared" si="0"/>
        <v>10.256410256410255</v>
      </c>
      <c r="S12" s="30">
        <v>82.5</v>
      </c>
      <c r="T12" s="6">
        <f>FREQUENCY($H$5:$H$125,S12:$S$47)</f>
        <v>1</v>
      </c>
      <c r="U12" s="5">
        <f t="shared" si="1"/>
        <v>1</v>
      </c>
    </row>
    <row r="13" spans="3:21" ht="17.25" thickBot="1" x14ac:dyDescent="0.35">
      <c r="C13" s="2" t="s">
        <v>73</v>
      </c>
      <c r="D13" s="29">
        <v>23080057</v>
      </c>
      <c r="E13" s="29">
        <v>87.5</v>
      </c>
      <c r="F13" s="29">
        <v>80</v>
      </c>
      <c r="G13" s="29">
        <v>52.5</v>
      </c>
      <c r="H13" s="9">
        <v>73.333333333333329</v>
      </c>
      <c r="I13" s="2">
        <v>8</v>
      </c>
      <c r="J13" s="9">
        <f t="shared" si="0"/>
        <v>10.256410256410255</v>
      </c>
      <c r="S13" s="30">
        <v>81.666666666666671</v>
      </c>
      <c r="T13" s="6">
        <f>FREQUENCY($H$5:$H$125,S13:$S$47)</f>
        <v>0</v>
      </c>
      <c r="U13" s="5">
        <f t="shared" si="1"/>
        <v>1</v>
      </c>
    </row>
    <row r="14" spans="3:21" ht="17.25" thickBot="1" x14ac:dyDescent="0.35">
      <c r="C14" s="2" t="s">
        <v>91</v>
      </c>
      <c r="D14" s="29">
        <v>23080011</v>
      </c>
      <c r="E14" s="29">
        <v>82.5</v>
      </c>
      <c r="F14" s="29">
        <v>72.5</v>
      </c>
      <c r="G14" s="29">
        <v>62.5</v>
      </c>
      <c r="H14" s="9">
        <v>72.5</v>
      </c>
      <c r="I14" s="2">
        <v>10</v>
      </c>
      <c r="J14" s="9">
        <f t="shared" si="0"/>
        <v>12.820512820512819</v>
      </c>
      <c r="S14" s="30">
        <v>80.833333333333329</v>
      </c>
      <c r="T14" s="6">
        <f>FREQUENCY($H$5:$H$125,S14:$S$47)</f>
        <v>1</v>
      </c>
      <c r="U14" s="5">
        <f t="shared" si="1"/>
        <v>2</v>
      </c>
    </row>
    <row r="15" spans="3:21" ht="17.25" thickBot="1" x14ac:dyDescent="0.35">
      <c r="C15" s="2" t="s">
        <v>107</v>
      </c>
      <c r="D15" s="29">
        <v>23080096</v>
      </c>
      <c r="E15" s="29">
        <v>85</v>
      </c>
      <c r="F15" s="29">
        <v>80</v>
      </c>
      <c r="G15" s="29">
        <v>52.5</v>
      </c>
      <c r="H15" s="9">
        <v>72.5</v>
      </c>
      <c r="I15" s="2">
        <v>10</v>
      </c>
      <c r="J15" s="9">
        <f t="shared" si="0"/>
        <v>12.820512820512819</v>
      </c>
      <c r="S15" s="30">
        <v>80</v>
      </c>
      <c r="T15" s="6">
        <f>FREQUENCY($H$5:$H$125,S15:$S$47)</f>
        <v>0</v>
      </c>
      <c r="U15" s="5">
        <f t="shared" si="1"/>
        <v>2</v>
      </c>
    </row>
    <row r="16" spans="3:21" ht="17.45" customHeight="1" thickBot="1" x14ac:dyDescent="0.35">
      <c r="C16" s="2" t="s">
        <v>140</v>
      </c>
      <c r="D16" s="29">
        <v>23080033</v>
      </c>
      <c r="E16" s="29">
        <v>85</v>
      </c>
      <c r="F16" s="29">
        <v>80</v>
      </c>
      <c r="G16" s="29">
        <v>50</v>
      </c>
      <c r="H16" s="9">
        <v>71.666666666666671</v>
      </c>
      <c r="I16" s="2">
        <v>12</v>
      </c>
      <c r="J16" s="9">
        <f t="shared" si="0"/>
        <v>15.384615384615385</v>
      </c>
      <c r="S16" s="30">
        <v>79.166666666666671</v>
      </c>
      <c r="T16" s="6">
        <f>FREQUENCY($H$5:$H$125,S16:$S$47)</f>
        <v>0</v>
      </c>
      <c r="U16" s="5">
        <f>U15+T16</f>
        <v>2</v>
      </c>
    </row>
    <row r="17" spans="3:21" ht="17.25" thickBot="1" x14ac:dyDescent="0.35">
      <c r="C17" s="2" t="s">
        <v>48</v>
      </c>
      <c r="D17" s="29">
        <v>23080051</v>
      </c>
      <c r="E17" s="29">
        <v>90</v>
      </c>
      <c r="F17" s="29">
        <v>90</v>
      </c>
      <c r="G17" s="29">
        <v>35</v>
      </c>
      <c r="H17" s="9">
        <v>71.666666666666671</v>
      </c>
      <c r="I17" s="2">
        <v>12</v>
      </c>
      <c r="J17" s="9">
        <f t="shared" si="0"/>
        <v>15.384615384615385</v>
      </c>
      <c r="S17" s="30">
        <v>78.333333333333329</v>
      </c>
      <c r="T17" s="6">
        <f>FREQUENCY($H$5:$H$125,S17:$S$47)</f>
        <v>0</v>
      </c>
      <c r="U17" s="5">
        <f t="shared" si="1"/>
        <v>2</v>
      </c>
    </row>
    <row r="18" spans="3:21" ht="17.25" thickBot="1" x14ac:dyDescent="0.35">
      <c r="C18" s="2" t="s">
        <v>165</v>
      </c>
      <c r="D18" s="29">
        <v>23080114</v>
      </c>
      <c r="E18" s="29">
        <v>80</v>
      </c>
      <c r="F18" s="29">
        <v>75</v>
      </c>
      <c r="G18" s="29">
        <v>60</v>
      </c>
      <c r="H18" s="9">
        <v>71.666666666666671</v>
      </c>
      <c r="I18" s="2">
        <v>12</v>
      </c>
      <c r="J18" s="9">
        <f t="shared" si="0"/>
        <v>15.384615384615385</v>
      </c>
      <c r="S18" s="30">
        <v>77.5</v>
      </c>
      <c r="T18" s="6">
        <f>FREQUENCY($H$5:$H$125,S18:$S$47)</f>
        <v>1</v>
      </c>
      <c r="U18" s="5">
        <f t="shared" si="1"/>
        <v>3</v>
      </c>
    </row>
    <row r="19" spans="3:21" ht="17.25" thickBot="1" x14ac:dyDescent="0.35">
      <c r="C19" s="2" t="s">
        <v>94</v>
      </c>
      <c r="D19" s="29">
        <v>23080076</v>
      </c>
      <c r="E19" s="29">
        <v>80</v>
      </c>
      <c r="F19" s="29">
        <v>85</v>
      </c>
      <c r="G19" s="29">
        <v>45</v>
      </c>
      <c r="H19" s="9">
        <v>70</v>
      </c>
      <c r="I19" s="2">
        <v>15</v>
      </c>
      <c r="J19" s="9">
        <f t="shared" si="0"/>
        <v>19.230769230769234</v>
      </c>
      <c r="S19" s="30">
        <v>75.833333333333329</v>
      </c>
      <c r="T19" s="6">
        <f>FREQUENCY($H$5:$H$125,S19:$S$47)</f>
        <v>1</v>
      </c>
      <c r="U19" s="5">
        <f t="shared" si="1"/>
        <v>4</v>
      </c>
    </row>
    <row r="20" spans="3:21" ht="17.25" customHeight="1" thickBot="1" x14ac:dyDescent="0.35">
      <c r="C20" s="2" t="s">
        <v>68</v>
      </c>
      <c r="D20" s="29">
        <v>23080005</v>
      </c>
      <c r="E20" s="29">
        <v>87.5</v>
      </c>
      <c r="F20" s="29">
        <v>87.5</v>
      </c>
      <c r="G20" s="29">
        <v>32.5</v>
      </c>
      <c r="H20" s="9">
        <v>69.166666666666671</v>
      </c>
      <c r="I20" s="2">
        <v>16</v>
      </c>
      <c r="J20" s="9">
        <f t="shared" si="0"/>
        <v>20.512820512820511</v>
      </c>
      <c r="S20" s="30">
        <v>75</v>
      </c>
      <c r="T20" s="6">
        <f>FREQUENCY($H$5:$H$125,S20:$S$47)</f>
        <v>3</v>
      </c>
      <c r="U20" s="5">
        <f t="shared" si="1"/>
        <v>7</v>
      </c>
    </row>
    <row r="21" spans="3:21" ht="17.45" customHeight="1" thickBot="1" x14ac:dyDescent="0.35">
      <c r="C21" s="2" t="s">
        <v>89</v>
      </c>
      <c r="D21" s="29">
        <v>23080015</v>
      </c>
      <c r="E21" s="29">
        <v>80</v>
      </c>
      <c r="F21" s="29">
        <v>72.5</v>
      </c>
      <c r="G21" s="29">
        <v>55</v>
      </c>
      <c r="H21" s="9">
        <v>69.166666666666671</v>
      </c>
      <c r="I21" s="2">
        <v>16</v>
      </c>
      <c r="J21" s="9">
        <f t="shared" si="0"/>
        <v>20.512820512820511</v>
      </c>
      <c r="S21" s="30">
        <v>74.166666666666671</v>
      </c>
      <c r="T21" s="6">
        <f>FREQUENCY($H$5:$H$125,S21:$S$47)</f>
        <v>0</v>
      </c>
      <c r="U21" s="5">
        <f t="shared" si="1"/>
        <v>7</v>
      </c>
    </row>
    <row r="22" spans="3:21" ht="17.25" thickBot="1" x14ac:dyDescent="0.35">
      <c r="C22" s="2" t="s">
        <v>44</v>
      </c>
      <c r="D22" s="29">
        <v>23080045</v>
      </c>
      <c r="E22" s="29">
        <v>90</v>
      </c>
      <c r="F22" s="29">
        <v>72.5</v>
      </c>
      <c r="G22" s="29">
        <v>42.5</v>
      </c>
      <c r="H22" s="9">
        <v>68.333333333333329</v>
      </c>
      <c r="I22" s="2">
        <v>18</v>
      </c>
      <c r="J22" s="9">
        <f t="shared" si="0"/>
        <v>23.076923076923077</v>
      </c>
      <c r="S22" s="30">
        <v>73.333333333333329</v>
      </c>
      <c r="T22" s="6">
        <f>FREQUENCY($H$5:$H$125,S22:$S$47)</f>
        <v>2</v>
      </c>
      <c r="U22" s="5">
        <f>U21+T22</f>
        <v>9</v>
      </c>
    </row>
    <row r="23" spans="3:21" ht="17.25" thickBot="1" x14ac:dyDescent="0.35">
      <c r="C23" s="2" t="s">
        <v>167</v>
      </c>
      <c r="D23" s="29">
        <v>23080130</v>
      </c>
      <c r="E23" s="29">
        <v>70</v>
      </c>
      <c r="F23" s="29">
        <v>75</v>
      </c>
      <c r="G23" s="29">
        <v>57.5</v>
      </c>
      <c r="H23" s="9">
        <v>67.5</v>
      </c>
      <c r="I23" s="2">
        <v>19</v>
      </c>
      <c r="J23" s="9">
        <f t="shared" si="0"/>
        <v>24.358974358974358</v>
      </c>
      <c r="S23" s="30">
        <v>72.5</v>
      </c>
      <c r="T23" s="6">
        <f>FREQUENCY($H$5:$H$125,S23:$S$47)</f>
        <v>2</v>
      </c>
      <c r="U23" s="5">
        <f t="shared" si="1"/>
        <v>11</v>
      </c>
    </row>
    <row r="24" spans="3:21" ht="17.45" customHeight="1" thickBot="1" x14ac:dyDescent="0.35">
      <c r="C24" s="2" t="s">
        <v>76</v>
      </c>
      <c r="D24" s="29">
        <v>23080001</v>
      </c>
      <c r="E24" s="29">
        <v>80</v>
      </c>
      <c r="F24" s="29">
        <v>80</v>
      </c>
      <c r="G24" s="29">
        <v>40</v>
      </c>
      <c r="H24" s="9">
        <v>66.666666666666671</v>
      </c>
      <c r="I24" s="2">
        <v>20</v>
      </c>
      <c r="J24" s="9">
        <f t="shared" si="0"/>
        <v>25.641025641025639</v>
      </c>
      <c r="S24" s="30">
        <v>71.666666666666671</v>
      </c>
      <c r="T24" s="6">
        <f>FREQUENCY($H$5:$H$125,S24:$S$47)</f>
        <v>3</v>
      </c>
      <c r="U24" s="5">
        <f t="shared" si="1"/>
        <v>14</v>
      </c>
    </row>
    <row r="25" spans="3:21" ht="17.45" customHeight="1" thickBot="1" x14ac:dyDescent="0.35">
      <c r="C25" s="2" t="s">
        <v>51</v>
      </c>
      <c r="D25" s="29">
        <v>23080006</v>
      </c>
      <c r="E25" s="29">
        <v>80</v>
      </c>
      <c r="F25" s="29">
        <v>82.5</v>
      </c>
      <c r="G25" s="29">
        <v>37.5</v>
      </c>
      <c r="H25" s="9">
        <v>66.666666666666671</v>
      </c>
      <c r="I25" s="2">
        <v>20</v>
      </c>
      <c r="J25" s="9">
        <f t="shared" si="0"/>
        <v>25.641025641025639</v>
      </c>
      <c r="S25" s="30">
        <v>70.833333333333329</v>
      </c>
      <c r="T25" s="6">
        <f>FREQUENCY($H$5:$H$125,S25:$S$47)</f>
        <v>1</v>
      </c>
      <c r="U25" s="5">
        <f t="shared" si="1"/>
        <v>15</v>
      </c>
    </row>
    <row r="26" spans="3:21" ht="17.45" customHeight="1" thickBot="1" x14ac:dyDescent="0.35">
      <c r="C26" s="2" t="s">
        <v>62</v>
      </c>
      <c r="D26" s="29">
        <v>23080009</v>
      </c>
      <c r="E26" s="29">
        <v>85</v>
      </c>
      <c r="F26" s="29">
        <v>85</v>
      </c>
      <c r="G26" s="29">
        <v>30</v>
      </c>
      <c r="H26" s="9">
        <v>66.666666666666671</v>
      </c>
      <c r="I26" s="2">
        <v>20</v>
      </c>
      <c r="J26" s="9">
        <f t="shared" si="0"/>
        <v>25.641025641025639</v>
      </c>
      <c r="S26" s="30">
        <v>69.166666666666671</v>
      </c>
      <c r="T26" s="6">
        <f>FREQUENCY($H$5:$H$125,S26:$S$47)</f>
        <v>2</v>
      </c>
      <c r="U26" s="5">
        <f t="shared" si="1"/>
        <v>17</v>
      </c>
    </row>
    <row r="27" spans="3:21" ht="17.25" thickBot="1" x14ac:dyDescent="0.35">
      <c r="C27" s="2" t="s">
        <v>142</v>
      </c>
      <c r="D27" s="29">
        <v>23080039</v>
      </c>
      <c r="E27" s="29">
        <v>75</v>
      </c>
      <c r="F27" s="29">
        <v>87.5</v>
      </c>
      <c r="G27" s="29">
        <v>35</v>
      </c>
      <c r="H27" s="9">
        <v>65.833333333333329</v>
      </c>
      <c r="I27" s="2">
        <v>23</v>
      </c>
      <c r="J27" s="9">
        <f t="shared" si="0"/>
        <v>29.487179487179489</v>
      </c>
      <c r="S27" s="30">
        <v>68.333333333333329</v>
      </c>
      <c r="T27" s="6">
        <f>FREQUENCY($H$5:$H$125,S27:$S$47)</f>
        <v>2</v>
      </c>
      <c r="U27" s="5">
        <f t="shared" si="1"/>
        <v>19</v>
      </c>
    </row>
    <row r="28" spans="3:21" ht="17.25" thickBot="1" x14ac:dyDescent="0.35">
      <c r="C28" s="2" t="s">
        <v>108</v>
      </c>
      <c r="D28" s="29">
        <v>23080063</v>
      </c>
      <c r="E28" s="29">
        <v>77.5</v>
      </c>
      <c r="F28" s="29">
        <v>77.5</v>
      </c>
      <c r="G28" s="29">
        <v>42.5</v>
      </c>
      <c r="H28" s="9">
        <v>65.833333333333329</v>
      </c>
      <c r="I28" s="2">
        <v>23</v>
      </c>
      <c r="J28" s="9">
        <f t="shared" si="0"/>
        <v>29.487179487179489</v>
      </c>
      <c r="S28" s="30">
        <v>66.666666666666671</v>
      </c>
      <c r="T28" s="6">
        <f>FREQUENCY($H$5:$H$125,S28:$S$47)</f>
        <v>3</v>
      </c>
      <c r="U28" s="5">
        <f t="shared" si="1"/>
        <v>22</v>
      </c>
    </row>
    <row r="29" spans="3:21" ht="17.45" customHeight="1" thickBot="1" x14ac:dyDescent="0.35">
      <c r="C29" s="2" t="s">
        <v>155</v>
      </c>
      <c r="D29" s="29">
        <v>23080082</v>
      </c>
      <c r="E29" s="29">
        <v>77.5</v>
      </c>
      <c r="F29" s="29">
        <v>87.5</v>
      </c>
      <c r="G29" s="29">
        <v>30</v>
      </c>
      <c r="H29" s="9">
        <v>65</v>
      </c>
      <c r="I29" s="2">
        <v>25</v>
      </c>
      <c r="J29" s="9">
        <f t="shared" si="0"/>
        <v>32.051282051282051</v>
      </c>
      <c r="S29" s="30">
        <v>65.833333333333329</v>
      </c>
      <c r="T29" s="6">
        <f>FREQUENCY($H$5:$H$125,S29:$S$47)</f>
        <v>5</v>
      </c>
      <c r="U29" s="5">
        <f t="shared" si="1"/>
        <v>27</v>
      </c>
    </row>
    <row r="30" spans="3:21" ht="17.25" thickBot="1" x14ac:dyDescent="0.35">
      <c r="C30" s="2" t="s">
        <v>69</v>
      </c>
      <c r="D30" s="29">
        <v>23080017</v>
      </c>
      <c r="E30" s="29">
        <v>82.5</v>
      </c>
      <c r="F30" s="29">
        <v>75</v>
      </c>
      <c r="G30" s="29">
        <v>35</v>
      </c>
      <c r="H30" s="9">
        <v>64.166666666666671</v>
      </c>
      <c r="I30" s="2">
        <v>26</v>
      </c>
      <c r="J30" s="9">
        <f t="shared" si="0"/>
        <v>33.333333333333329</v>
      </c>
      <c r="S30" s="30">
        <v>62.5</v>
      </c>
      <c r="T30" s="6">
        <f>FREQUENCY($H$5:$H$125,S30:$S$47)</f>
        <v>0</v>
      </c>
      <c r="U30" s="5">
        <f>U29+T30</f>
        <v>27</v>
      </c>
    </row>
    <row r="31" spans="3:21" ht="17.25" thickBot="1" x14ac:dyDescent="0.35">
      <c r="C31" s="2" t="s">
        <v>162</v>
      </c>
      <c r="D31" s="29">
        <v>23080108</v>
      </c>
      <c r="E31" s="29">
        <v>70</v>
      </c>
      <c r="F31" s="29">
        <v>77.5</v>
      </c>
      <c r="G31" s="29">
        <v>45</v>
      </c>
      <c r="H31" s="9">
        <v>64.166666666666671</v>
      </c>
      <c r="I31" s="2">
        <v>26</v>
      </c>
      <c r="J31" s="9">
        <f t="shared" si="0"/>
        <v>33.333333333333329</v>
      </c>
      <c r="S31" s="30">
        <v>61.666666666666664</v>
      </c>
      <c r="T31" s="6">
        <f>FREQUENCY($H$5:$H$125,S31:$S$47)</f>
        <v>4</v>
      </c>
      <c r="U31" s="5">
        <f t="shared" si="1"/>
        <v>31</v>
      </c>
    </row>
    <row r="32" spans="3:21" ht="17.25" thickBot="1" x14ac:dyDescent="0.35">
      <c r="C32" s="2" t="s">
        <v>112</v>
      </c>
      <c r="D32" s="29">
        <v>23080074</v>
      </c>
      <c r="E32" s="29">
        <v>67.5</v>
      </c>
      <c r="F32" s="29">
        <v>80</v>
      </c>
      <c r="G32" s="29">
        <v>37.5</v>
      </c>
      <c r="H32" s="9">
        <v>61.666666666666664</v>
      </c>
      <c r="I32" s="2">
        <v>28</v>
      </c>
      <c r="J32" s="9">
        <f t="shared" si="0"/>
        <v>35.897435897435898</v>
      </c>
      <c r="S32" s="30">
        <v>59.166666666666664</v>
      </c>
      <c r="T32" s="6">
        <f>FREQUENCY($H$5:$H$125,S32:$S$47)</f>
        <v>0</v>
      </c>
      <c r="U32" s="5">
        <f t="shared" si="1"/>
        <v>31</v>
      </c>
    </row>
    <row r="33" spans="3:21" ht="17.25" thickBot="1" x14ac:dyDescent="0.35">
      <c r="C33" s="2" t="s">
        <v>90</v>
      </c>
      <c r="D33" s="29">
        <v>23080081</v>
      </c>
      <c r="E33" s="29">
        <v>65</v>
      </c>
      <c r="F33" s="29">
        <v>75</v>
      </c>
      <c r="G33" s="29">
        <v>45</v>
      </c>
      <c r="H33" s="9">
        <v>61.666666666666664</v>
      </c>
      <c r="I33" s="2">
        <v>28</v>
      </c>
      <c r="J33" s="9">
        <f t="shared" si="0"/>
        <v>35.897435897435898</v>
      </c>
      <c r="S33" s="30">
        <v>58.333333333333336</v>
      </c>
      <c r="T33" s="6">
        <f>FREQUENCY($H$5:$H$125,S33:$S$47)</f>
        <v>1</v>
      </c>
      <c r="U33" s="5">
        <f t="shared" si="1"/>
        <v>32</v>
      </c>
    </row>
    <row r="34" spans="3:21" ht="17.45" customHeight="1" thickBot="1" x14ac:dyDescent="0.35">
      <c r="C34" s="2" t="s">
        <v>49</v>
      </c>
      <c r="D34" s="29">
        <v>23080038</v>
      </c>
      <c r="E34" s="29">
        <v>60</v>
      </c>
      <c r="F34" s="29">
        <v>90</v>
      </c>
      <c r="G34" s="29">
        <v>32.5</v>
      </c>
      <c r="H34" s="9">
        <v>60.833333333333336</v>
      </c>
      <c r="I34" s="2">
        <v>30</v>
      </c>
      <c r="J34" s="9">
        <f t="shared" si="0"/>
        <v>38.461538461538467</v>
      </c>
      <c r="S34" s="30">
        <v>57.5</v>
      </c>
      <c r="T34" s="6">
        <f>FREQUENCY($H$5:$H$125,S34:$S$47)</f>
        <v>3</v>
      </c>
      <c r="U34" s="5">
        <f>U33+T34</f>
        <v>35</v>
      </c>
    </row>
    <row r="35" spans="3:21" ht="17.45" customHeight="1" thickBot="1" x14ac:dyDescent="0.35">
      <c r="C35" s="2" t="s">
        <v>146</v>
      </c>
      <c r="D35" s="29">
        <v>23080060</v>
      </c>
      <c r="E35" s="29">
        <v>65</v>
      </c>
      <c r="F35" s="29">
        <v>67.5</v>
      </c>
      <c r="G35" s="29">
        <v>47.5</v>
      </c>
      <c r="H35" s="9">
        <v>60</v>
      </c>
      <c r="I35" s="2">
        <v>31</v>
      </c>
      <c r="J35" s="9">
        <f t="shared" si="0"/>
        <v>39.743589743589745</v>
      </c>
      <c r="S35" s="30">
        <v>56.666666666666664</v>
      </c>
      <c r="T35" s="6">
        <f>FREQUENCY($H$5:$H$125,S35:$S$47)</f>
        <v>0</v>
      </c>
      <c r="U35" s="5">
        <f>U34+T35</f>
        <v>35</v>
      </c>
    </row>
    <row r="36" spans="3:21" ht="17.25" thickBot="1" x14ac:dyDescent="0.35">
      <c r="C36" s="2" t="s">
        <v>41</v>
      </c>
      <c r="D36" s="29">
        <v>23080047</v>
      </c>
      <c r="E36" s="29">
        <v>85</v>
      </c>
      <c r="F36" s="29">
        <v>90</v>
      </c>
      <c r="G36" s="29">
        <v>0</v>
      </c>
      <c r="H36" s="9">
        <v>58.333333333333336</v>
      </c>
      <c r="I36" s="2">
        <v>32</v>
      </c>
      <c r="J36" s="9">
        <f t="shared" si="0"/>
        <v>41.025641025641022</v>
      </c>
      <c r="S36" s="30">
        <v>55.833333333333336</v>
      </c>
      <c r="T36" s="6">
        <f>FREQUENCY($H$5:$H$125,S36:$S$47)</f>
        <v>4</v>
      </c>
      <c r="U36" s="5">
        <f t="shared" si="1"/>
        <v>39</v>
      </c>
    </row>
    <row r="37" spans="3:21" ht="17.45" customHeight="1" thickBot="1" x14ac:dyDescent="0.35">
      <c r="C37" s="2" t="s">
        <v>80</v>
      </c>
      <c r="D37" s="29">
        <v>23080025</v>
      </c>
      <c r="E37" s="29">
        <v>92.5</v>
      </c>
      <c r="F37" s="29">
        <v>80</v>
      </c>
      <c r="G37" s="29">
        <v>0</v>
      </c>
      <c r="H37" s="9">
        <v>57.5</v>
      </c>
      <c r="I37" s="2">
        <v>33</v>
      </c>
      <c r="J37" s="9">
        <f t="shared" si="0"/>
        <v>42.307692307692307</v>
      </c>
      <c r="S37" s="30">
        <v>53.333333333333336</v>
      </c>
      <c r="T37" s="6">
        <f>FREQUENCY($H$5:$H$125,S37:$S$47)</f>
        <v>3</v>
      </c>
      <c r="U37" s="5">
        <f t="shared" si="1"/>
        <v>42</v>
      </c>
    </row>
    <row r="38" spans="3:21" ht="17.45" customHeight="1" thickBot="1" x14ac:dyDescent="0.35">
      <c r="C38" s="2" t="s">
        <v>77</v>
      </c>
      <c r="D38" s="29">
        <v>23080061</v>
      </c>
      <c r="E38" s="29">
        <v>67.5</v>
      </c>
      <c r="F38" s="29">
        <v>55</v>
      </c>
      <c r="G38" s="29">
        <v>50</v>
      </c>
      <c r="H38" s="9">
        <v>57.5</v>
      </c>
      <c r="I38" s="2">
        <v>33</v>
      </c>
      <c r="J38" s="9">
        <f t="shared" si="0"/>
        <v>42.307692307692307</v>
      </c>
      <c r="S38" s="30">
        <v>50.833333333333336</v>
      </c>
      <c r="T38" s="6">
        <f>FREQUENCY($H$5:$H$125,S38:$S$47)</f>
        <v>9</v>
      </c>
      <c r="U38" s="5">
        <f>U37+T38</f>
        <v>51</v>
      </c>
    </row>
    <row r="39" spans="3:21" ht="17.25" thickBot="1" x14ac:dyDescent="0.35">
      <c r="C39" s="2" t="s">
        <v>166</v>
      </c>
      <c r="D39" s="29">
        <v>23080119</v>
      </c>
      <c r="E39" s="29">
        <v>77.5</v>
      </c>
      <c r="F39" s="29">
        <v>52.5</v>
      </c>
      <c r="G39" s="29">
        <v>42.5</v>
      </c>
      <c r="H39" s="9">
        <v>57.5</v>
      </c>
      <c r="I39" s="2">
        <v>33</v>
      </c>
      <c r="J39" s="9">
        <f t="shared" si="0"/>
        <v>42.307692307692307</v>
      </c>
      <c r="S39" s="30">
        <v>47.5</v>
      </c>
      <c r="T39" s="6">
        <f>FREQUENCY($H$5:$H$125,S39:$S$47)</f>
        <v>0</v>
      </c>
      <c r="U39" s="5">
        <f>U38+T39</f>
        <v>51</v>
      </c>
    </row>
    <row r="40" spans="3:21" ht="17.25" thickBot="1" x14ac:dyDescent="0.35">
      <c r="C40" s="2" t="s">
        <v>118</v>
      </c>
      <c r="D40" s="29">
        <v>23080035</v>
      </c>
      <c r="E40" s="29">
        <v>70</v>
      </c>
      <c r="F40" s="29">
        <v>60</v>
      </c>
      <c r="G40" s="29">
        <v>37.5</v>
      </c>
      <c r="H40" s="9">
        <v>55.833333333333336</v>
      </c>
      <c r="I40" s="2">
        <v>36</v>
      </c>
      <c r="J40" s="9">
        <f t="shared" si="0"/>
        <v>46.153846153846153</v>
      </c>
      <c r="S40" s="30">
        <v>46.666666666666664</v>
      </c>
      <c r="T40" s="6">
        <f>FREQUENCY($H$5:$H$125,S40:$S$47)</f>
        <v>1</v>
      </c>
      <c r="U40" s="5">
        <f t="shared" si="1"/>
        <v>52</v>
      </c>
    </row>
    <row r="41" spans="3:21" ht="17.25" thickBot="1" x14ac:dyDescent="0.35">
      <c r="C41" s="2" t="s">
        <v>163</v>
      </c>
      <c r="D41" s="29">
        <v>23080109</v>
      </c>
      <c r="E41" s="29">
        <v>60</v>
      </c>
      <c r="F41" s="29">
        <v>55</v>
      </c>
      <c r="G41" s="29">
        <v>52.5</v>
      </c>
      <c r="H41" s="9">
        <v>55.833333333333336</v>
      </c>
      <c r="I41" s="2">
        <v>36</v>
      </c>
      <c r="J41" s="9">
        <f t="shared" si="0"/>
        <v>46.153846153846153</v>
      </c>
      <c r="S41" s="30">
        <v>45.833333333333336</v>
      </c>
      <c r="T41" s="6">
        <f>FREQUENCY($H$5:$H$125,S41:$S$47)</f>
        <v>2</v>
      </c>
      <c r="U41" s="5">
        <f t="shared" si="1"/>
        <v>54</v>
      </c>
    </row>
    <row r="42" spans="3:21" ht="17.25" thickBot="1" x14ac:dyDescent="0.35">
      <c r="C42" s="2" t="s">
        <v>117</v>
      </c>
      <c r="D42" s="29">
        <v>23080075</v>
      </c>
      <c r="E42" s="29">
        <v>60</v>
      </c>
      <c r="F42" s="29">
        <v>70</v>
      </c>
      <c r="G42" s="29">
        <v>35</v>
      </c>
      <c r="H42" s="9">
        <v>55</v>
      </c>
      <c r="I42" s="2">
        <v>38</v>
      </c>
      <c r="J42" s="9">
        <f t="shared" si="0"/>
        <v>48.717948717948715</v>
      </c>
      <c r="S42" s="30">
        <v>42.5</v>
      </c>
      <c r="T42" s="6">
        <f>FREQUENCY($H$5:$H$125,S42:$S$47)</f>
        <v>4</v>
      </c>
      <c r="U42" s="5">
        <f t="shared" si="1"/>
        <v>58</v>
      </c>
    </row>
    <row r="43" spans="3:21" ht="17.25" thickBot="1" x14ac:dyDescent="0.35">
      <c r="C43" s="2" t="s">
        <v>55</v>
      </c>
      <c r="D43" s="29">
        <v>23080115</v>
      </c>
      <c r="E43" s="29">
        <v>65</v>
      </c>
      <c r="F43" s="29">
        <v>55</v>
      </c>
      <c r="G43" s="29">
        <v>42.5</v>
      </c>
      <c r="H43" s="9">
        <v>54.166666666666664</v>
      </c>
      <c r="I43" s="2">
        <v>39</v>
      </c>
      <c r="J43" s="9">
        <f t="shared" si="0"/>
        <v>50</v>
      </c>
      <c r="S43" s="30">
        <v>40</v>
      </c>
      <c r="T43" s="6">
        <f>FREQUENCY($H$5:$H$125,S43:$S$47)</f>
        <v>4</v>
      </c>
      <c r="U43" s="5">
        <f>U42+T43</f>
        <v>62</v>
      </c>
    </row>
    <row r="44" spans="3:21" ht="17.45" customHeight="1" thickBot="1" x14ac:dyDescent="0.35">
      <c r="C44" s="2" t="s">
        <v>83</v>
      </c>
      <c r="D44" s="29">
        <v>23080031</v>
      </c>
      <c r="E44" s="29">
        <v>77.5</v>
      </c>
      <c r="F44" s="29">
        <v>82.5</v>
      </c>
      <c r="G44" s="29">
        <v>0</v>
      </c>
      <c r="H44" s="9">
        <v>53.333333333333336</v>
      </c>
      <c r="I44" s="2">
        <v>40</v>
      </c>
      <c r="J44" s="9">
        <f t="shared" si="0"/>
        <v>51.282051282051277</v>
      </c>
      <c r="S44" s="30">
        <v>36.666666666666664</v>
      </c>
      <c r="T44" s="6">
        <f>FREQUENCY($H$5:$H$125,S44:$S$47)</f>
        <v>2</v>
      </c>
      <c r="U44" s="5">
        <f t="shared" si="1"/>
        <v>64</v>
      </c>
    </row>
    <row r="45" spans="3:21" ht="17.25" thickBot="1" x14ac:dyDescent="0.35">
      <c r="C45" s="2" t="s">
        <v>110</v>
      </c>
      <c r="D45" s="29">
        <v>23080085</v>
      </c>
      <c r="E45" s="29">
        <v>65</v>
      </c>
      <c r="F45" s="29">
        <v>55</v>
      </c>
      <c r="G45" s="29">
        <v>40</v>
      </c>
      <c r="H45" s="9">
        <v>53.333333333333336</v>
      </c>
      <c r="I45" s="2">
        <v>40</v>
      </c>
      <c r="J45" s="9">
        <f t="shared" si="0"/>
        <v>51.282051282051277</v>
      </c>
      <c r="S45" s="30">
        <v>33.333333333333336</v>
      </c>
      <c r="T45" s="6">
        <f>FREQUENCY($H$5:$H$125,S45:$S$47)</f>
        <v>8</v>
      </c>
      <c r="U45" s="5">
        <f t="shared" si="1"/>
        <v>72</v>
      </c>
    </row>
    <row r="46" spans="3:21" ht="17.25" thickBot="1" x14ac:dyDescent="0.35">
      <c r="C46" s="2" t="s">
        <v>43</v>
      </c>
      <c r="D46" s="29">
        <v>23080023</v>
      </c>
      <c r="E46" s="29">
        <v>75</v>
      </c>
      <c r="F46" s="29">
        <v>80</v>
      </c>
      <c r="G46" s="29">
        <v>0</v>
      </c>
      <c r="H46" s="9">
        <v>51.666666666666664</v>
      </c>
      <c r="I46" s="2">
        <v>42</v>
      </c>
      <c r="J46" s="9">
        <f t="shared" si="0"/>
        <v>53.846153846153847</v>
      </c>
      <c r="S46" s="30">
        <v>20</v>
      </c>
      <c r="T46" s="6">
        <f>FREQUENCY($H$5:$H$125,S46:$S$47)</f>
        <v>3</v>
      </c>
      <c r="U46" s="5">
        <f>U45+T46</f>
        <v>75</v>
      </c>
    </row>
    <row r="47" spans="3:21" ht="17.25" thickBot="1" x14ac:dyDescent="0.35">
      <c r="C47" s="2" t="s">
        <v>100</v>
      </c>
      <c r="D47" s="29">
        <v>23080095</v>
      </c>
      <c r="E47" s="29">
        <v>75</v>
      </c>
      <c r="F47" s="29">
        <v>77.5</v>
      </c>
      <c r="G47" s="29">
        <v>0</v>
      </c>
      <c r="H47" s="9">
        <v>50.833333333333336</v>
      </c>
      <c r="I47" s="2">
        <v>43</v>
      </c>
      <c r="J47" s="9">
        <f t="shared" si="0"/>
        <v>55.128205128205131</v>
      </c>
      <c r="S47" s="30">
        <v>0</v>
      </c>
      <c r="T47" s="6">
        <f>FREQUENCY($H$5:$H$125,S47:$S$47)</f>
        <v>46</v>
      </c>
      <c r="U47" s="5">
        <f>U46+T47</f>
        <v>121</v>
      </c>
    </row>
    <row r="48" spans="3:21" ht="17.45" customHeight="1" x14ac:dyDescent="0.3">
      <c r="C48" s="2" t="s">
        <v>92</v>
      </c>
      <c r="D48" s="29">
        <v>23080100</v>
      </c>
      <c r="E48" s="29">
        <v>65</v>
      </c>
      <c r="F48" s="29">
        <v>57.5</v>
      </c>
      <c r="G48" s="29">
        <v>30</v>
      </c>
      <c r="H48" s="9">
        <v>50.833333333333336</v>
      </c>
      <c r="I48" s="2">
        <v>43</v>
      </c>
      <c r="J48" s="9">
        <f t="shared" si="0"/>
        <v>55.128205128205131</v>
      </c>
    </row>
    <row r="49" spans="3:21" ht="17.45" customHeight="1" x14ac:dyDescent="0.3">
      <c r="C49" s="2" t="s">
        <v>85</v>
      </c>
      <c r="D49" s="29">
        <v>23080020</v>
      </c>
      <c r="E49" s="29">
        <v>65</v>
      </c>
      <c r="F49" s="29">
        <v>85</v>
      </c>
      <c r="G49" s="29">
        <v>0</v>
      </c>
      <c r="H49" s="9">
        <v>50</v>
      </c>
      <c r="I49" s="2">
        <v>45</v>
      </c>
      <c r="J49" s="9">
        <f t="shared" si="0"/>
        <v>57.692307692307686</v>
      </c>
    </row>
    <row r="50" spans="3:21" ht="17.45" customHeight="1" x14ac:dyDescent="0.3">
      <c r="C50" s="2" t="s">
        <v>119</v>
      </c>
      <c r="D50" s="29">
        <v>23080113</v>
      </c>
      <c r="E50" s="29">
        <v>57.5</v>
      </c>
      <c r="F50" s="29">
        <v>52.5</v>
      </c>
      <c r="G50" s="29">
        <v>40</v>
      </c>
      <c r="H50" s="9">
        <v>50</v>
      </c>
      <c r="I50" s="2">
        <v>45</v>
      </c>
      <c r="J50" s="9">
        <f t="shared" si="0"/>
        <v>57.692307692307686</v>
      </c>
    </row>
    <row r="51" spans="3:21" ht="17.45" customHeight="1" x14ac:dyDescent="0.3">
      <c r="C51" s="2" t="s">
        <v>66</v>
      </c>
      <c r="D51" s="29">
        <v>23080004</v>
      </c>
      <c r="E51" s="29">
        <v>62.5</v>
      </c>
      <c r="F51" s="29">
        <v>35</v>
      </c>
      <c r="G51" s="29">
        <v>50</v>
      </c>
      <c r="H51" s="9">
        <v>49.166666666666664</v>
      </c>
      <c r="I51" s="2">
        <v>47</v>
      </c>
      <c r="J51" s="9">
        <f t="shared" si="0"/>
        <v>60.256410256410255</v>
      </c>
      <c r="S51" s="3" t="s">
        <v>4</v>
      </c>
      <c r="T51" s="16">
        <v>119</v>
      </c>
      <c r="U51" s="1" t="s">
        <v>3</v>
      </c>
    </row>
    <row r="52" spans="3:21" ht="17.45" customHeight="1" x14ac:dyDescent="0.3">
      <c r="C52" s="2" t="s">
        <v>168</v>
      </c>
      <c r="D52" s="29">
        <v>23080121</v>
      </c>
      <c r="E52" s="29">
        <v>60</v>
      </c>
      <c r="F52" s="29">
        <v>60</v>
      </c>
      <c r="G52" s="29">
        <v>27.5</v>
      </c>
      <c r="H52" s="9">
        <v>49.166666666666664</v>
      </c>
      <c r="I52" s="2">
        <v>47</v>
      </c>
      <c r="J52" s="9">
        <f t="shared" si="0"/>
        <v>60.256410256410255</v>
      </c>
      <c r="S52" s="3" t="s">
        <v>2</v>
      </c>
      <c r="T52" s="33">
        <f>AVERAGE(H5:H79)</f>
        <v>53.644444444444474</v>
      </c>
      <c r="U52" s="1" t="s">
        <v>0</v>
      </c>
    </row>
    <row r="53" spans="3:21" ht="17.45" customHeight="1" x14ac:dyDescent="0.3">
      <c r="C53" s="2" t="s">
        <v>63</v>
      </c>
      <c r="D53" s="29">
        <v>23080050</v>
      </c>
      <c r="E53" s="29">
        <v>32.5</v>
      </c>
      <c r="F53" s="29">
        <v>65</v>
      </c>
      <c r="G53" s="29">
        <v>47.5</v>
      </c>
      <c r="H53" s="9">
        <v>48.333333333333336</v>
      </c>
      <c r="I53" s="2">
        <v>49</v>
      </c>
      <c r="J53" s="9">
        <f t="shared" si="0"/>
        <v>62.820512820512818</v>
      </c>
      <c r="S53" s="3" t="s">
        <v>1</v>
      </c>
      <c r="T53" s="32">
        <v>90</v>
      </c>
      <c r="U53" s="1" t="s">
        <v>0</v>
      </c>
    </row>
    <row r="54" spans="3:21" ht="17.45" customHeight="1" x14ac:dyDescent="0.3">
      <c r="C54" s="2" t="s">
        <v>147</v>
      </c>
      <c r="D54" s="29">
        <v>23080065</v>
      </c>
      <c r="E54" s="29">
        <v>87.5</v>
      </c>
      <c r="F54" s="29">
        <v>0</v>
      </c>
      <c r="G54" s="29">
        <v>57.5</v>
      </c>
      <c r="H54" s="9">
        <v>48.333333333333336</v>
      </c>
      <c r="I54" s="2">
        <v>49</v>
      </c>
      <c r="J54" s="9">
        <f t="shared" si="0"/>
        <v>62.820512820512818</v>
      </c>
    </row>
    <row r="55" spans="3:21" ht="17.45" customHeight="1" x14ac:dyDescent="0.3">
      <c r="C55" s="2" t="s">
        <v>98</v>
      </c>
      <c r="D55" s="29">
        <v>23080083</v>
      </c>
      <c r="E55" s="29">
        <v>57.5</v>
      </c>
      <c r="F55" s="29">
        <v>52.5</v>
      </c>
      <c r="G55" s="29">
        <v>35</v>
      </c>
      <c r="H55" s="9">
        <v>48.333333333333336</v>
      </c>
      <c r="I55" s="2">
        <v>49</v>
      </c>
      <c r="J55" s="9">
        <f t="shared" si="0"/>
        <v>62.820512820512818</v>
      </c>
    </row>
    <row r="56" spans="3:21" x14ac:dyDescent="0.3">
      <c r="C56" s="2" t="s">
        <v>109</v>
      </c>
      <c r="D56" s="29">
        <v>23080069</v>
      </c>
      <c r="E56" s="29">
        <v>72.5</v>
      </c>
      <c r="F56" s="29">
        <v>67.5</v>
      </c>
      <c r="G56" s="29">
        <v>0</v>
      </c>
      <c r="H56" s="9">
        <v>46.666666666666664</v>
      </c>
      <c r="I56" s="2">
        <v>52</v>
      </c>
      <c r="J56" s="9">
        <f t="shared" si="0"/>
        <v>66.666666666666657</v>
      </c>
    </row>
    <row r="57" spans="3:21" ht="17.45" customHeight="1" x14ac:dyDescent="0.3">
      <c r="C57" s="2" t="s">
        <v>86</v>
      </c>
      <c r="D57" s="29">
        <v>23080066</v>
      </c>
      <c r="E57" s="29">
        <v>65</v>
      </c>
      <c r="F57" s="29">
        <v>67.5</v>
      </c>
      <c r="G57" s="29">
        <v>0</v>
      </c>
      <c r="H57" s="9">
        <v>44.166666666666664</v>
      </c>
      <c r="I57" s="2">
        <v>53</v>
      </c>
      <c r="J57" s="9">
        <f t="shared" si="0"/>
        <v>67.948717948717956</v>
      </c>
    </row>
    <row r="58" spans="3:21" ht="17.45" customHeight="1" x14ac:dyDescent="0.3">
      <c r="C58" s="2" t="s">
        <v>149</v>
      </c>
      <c r="D58" s="29">
        <v>23080071</v>
      </c>
      <c r="E58" s="29">
        <v>60</v>
      </c>
      <c r="F58" s="29">
        <v>37.5</v>
      </c>
      <c r="G58" s="29">
        <v>32.5</v>
      </c>
      <c r="H58" s="9">
        <v>43.333333333333336</v>
      </c>
      <c r="I58" s="2">
        <v>54</v>
      </c>
      <c r="J58" s="9">
        <f t="shared" si="0"/>
        <v>69.230769230769226</v>
      </c>
    </row>
    <row r="59" spans="3:21" ht="17.45" customHeight="1" x14ac:dyDescent="0.3">
      <c r="C59" s="2" t="s">
        <v>96</v>
      </c>
      <c r="D59" s="29">
        <v>23080088</v>
      </c>
      <c r="E59" s="29">
        <v>52.5</v>
      </c>
      <c r="F59" s="29">
        <v>35</v>
      </c>
      <c r="G59" s="29">
        <v>37.5</v>
      </c>
      <c r="H59" s="9">
        <v>41.666666666666664</v>
      </c>
      <c r="I59" s="2">
        <v>55</v>
      </c>
      <c r="J59" s="9">
        <f t="shared" si="0"/>
        <v>70.512820512820511</v>
      </c>
    </row>
    <row r="60" spans="3:21" ht="17.45" customHeight="1" x14ac:dyDescent="0.3">
      <c r="C60" s="2" t="s">
        <v>158</v>
      </c>
      <c r="D60" s="29">
        <v>23080092</v>
      </c>
      <c r="E60" s="29">
        <v>57.5</v>
      </c>
      <c r="F60" s="29">
        <v>67.5</v>
      </c>
      <c r="G60" s="29">
        <v>0</v>
      </c>
      <c r="H60" s="9">
        <v>41.666666666666664</v>
      </c>
      <c r="I60" s="2">
        <v>55</v>
      </c>
      <c r="J60" s="9">
        <f t="shared" si="0"/>
        <v>70.512820512820511</v>
      </c>
    </row>
    <row r="61" spans="3:21" ht="17.45" customHeight="1" x14ac:dyDescent="0.3">
      <c r="C61" s="2" t="s">
        <v>42</v>
      </c>
      <c r="D61" s="29">
        <v>23080040</v>
      </c>
      <c r="E61" s="29">
        <v>42.5</v>
      </c>
      <c r="F61" s="29">
        <v>45</v>
      </c>
      <c r="G61" s="29">
        <v>35</v>
      </c>
      <c r="H61" s="9">
        <v>40.833333333333336</v>
      </c>
      <c r="I61" s="2">
        <v>57</v>
      </c>
      <c r="J61" s="9">
        <f t="shared" si="0"/>
        <v>73.076923076923066</v>
      </c>
    </row>
    <row r="62" spans="3:21" ht="17.45" customHeight="1" x14ac:dyDescent="0.3">
      <c r="C62" s="2" t="s">
        <v>156</v>
      </c>
      <c r="D62" s="29">
        <v>23080084</v>
      </c>
      <c r="E62" s="29">
        <v>42.5</v>
      </c>
      <c r="F62" s="29">
        <v>37.5</v>
      </c>
      <c r="G62" s="29">
        <v>42.5</v>
      </c>
      <c r="H62" s="9">
        <v>40.833333333333336</v>
      </c>
      <c r="I62" s="2">
        <v>57</v>
      </c>
      <c r="J62" s="9">
        <f t="shared" si="0"/>
        <v>73.076923076923066</v>
      </c>
    </row>
    <row r="63" spans="3:21" ht="17.45" customHeight="1" x14ac:dyDescent="0.3">
      <c r="C63" s="2" t="s">
        <v>40</v>
      </c>
      <c r="D63" s="29">
        <v>23080052</v>
      </c>
      <c r="E63" s="29">
        <v>60</v>
      </c>
      <c r="F63" s="29">
        <v>60</v>
      </c>
      <c r="G63" s="29">
        <v>0</v>
      </c>
      <c r="H63" s="9">
        <v>40</v>
      </c>
      <c r="I63" s="2">
        <v>59</v>
      </c>
      <c r="J63" s="9">
        <f t="shared" si="0"/>
        <v>75.641025641025635</v>
      </c>
    </row>
    <row r="64" spans="3:21" ht="17.45" customHeight="1" x14ac:dyDescent="0.3">
      <c r="C64" s="2" t="s">
        <v>150</v>
      </c>
      <c r="D64" s="29">
        <v>23080072</v>
      </c>
      <c r="E64" s="29">
        <v>50</v>
      </c>
      <c r="F64" s="29">
        <v>52.5</v>
      </c>
      <c r="G64" s="29">
        <v>17.5</v>
      </c>
      <c r="H64" s="9">
        <v>40</v>
      </c>
      <c r="I64" s="2">
        <v>59</v>
      </c>
      <c r="J64" s="9">
        <f t="shared" si="0"/>
        <v>75.641025641025635</v>
      </c>
    </row>
    <row r="65" spans="3:10" ht="17.45" customHeight="1" x14ac:dyDescent="0.3">
      <c r="C65" s="2" t="s">
        <v>159</v>
      </c>
      <c r="D65" s="29">
        <v>23080093</v>
      </c>
      <c r="E65" s="29">
        <v>35</v>
      </c>
      <c r="F65" s="29">
        <v>47.5</v>
      </c>
      <c r="G65" s="29">
        <v>37.5</v>
      </c>
      <c r="H65" s="9">
        <v>40</v>
      </c>
      <c r="I65" s="2">
        <v>59</v>
      </c>
      <c r="J65" s="9">
        <f t="shared" si="0"/>
        <v>75.641025641025635</v>
      </c>
    </row>
    <row r="66" spans="3:10" ht="17.45" customHeight="1" x14ac:dyDescent="0.3">
      <c r="C66" s="2" t="s">
        <v>153</v>
      </c>
      <c r="D66" s="29">
        <v>23080079</v>
      </c>
      <c r="E66" s="29">
        <v>52.5</v>
      </c>
      <c r="F66" s="29">
        <v>30</v>
      </c>
      <c r="G66" s="29">
        <v>32.5</v>
      </c>
      <c r="H66" s="9">
        <v>38.333333333333336</v>
      </c>
      <c r="I66" s="2">
        <v>62</v>
      </c>
      <c r="J66" s="9">
        <f t="shared" si="0"/>
        <v>79.487179487179489</v>
      </c>
    </row>
    <row r="67" spans="3:10" ht="17.45" customHeight="1" x14ac:dyDescent="0.3">
      <c r="C67" s="2" t="s">
        <v>70</v>
      </c>
      <c r="D67" s="29">
        <v>23080007</v>
      </c>
      <c r="E67" s="29">
        <v>25</v>
      </c>
      <c r="F67" s="29">
        <v>42.5</v>
      </c>
      <c r="G67" s="29">
        <v>42.5</v>
      </c>
      <c r="H67" s="9">
        <v>36.666666666666664</v>
      </c>
      <c r="I67" s="2">
        <v>63</v>
      </c>
      <c r="J67" s="9">
        <f t="shared" si="0"/>
        <v>80.769230769230774</v>
      </c>
    </row>
    <row r="68" spans="3:10" ht="17.45" customHeight="1" x14ac:dyDescent="0.3">
      <c r="C68" s="2" t="s">
        <v>59</v>
      </c>
      <c r="D68" s="29">
        <v>23080029</v>
      </c>
      <c r="E68" s="29">
        <v>57.5</v>
      </c>
      <c r="F68" s="29">
        <v>47.5</v>
      </c>
      <c r="G68" s="29">
        <v>0</v>
      </c>
      <c r="H68" s="9">
        <v>35</v>
      </c>
      <c r="I68" s="2">
        <v>64</v>
      </c>
      <c r="J68" s="9">
        <f t="shared" si="0"/>
        <v>82.051282051282044</v>
      </c>
    </row>
    <row r="69" spans="3:10" ht="17.45" customHeight="1" x14ac:dyDescent="0.3">
      <c r="C69" s="2" t="s">
        <v>54</v>
      </c>
      <c r="D69" s="29">
        <v>23080008</v>
      </c>
      <c r="E69" s="29">
        <v>45</v>
      </c>
      <c r="F69" s="29">
        <v>37.5</v>
      </c>
      <c r="G69" s="29">
        <v>17.5</v>
      </c>
      <c r="H69" s="9">
        <v>33.333333333333336</v>
      </c>
      <c r="I69" s="2">
        <v>65</v>
      </c>
      <c r="J69" s="9">
        <f t="shared" si="0"/>
        <v>83.333333333333343</v>
      </c>
    </row>
    <row r="70" spans="3:10" ht="17.45" customHeight="1" x14ac:dyDescent="0.3">
      <c r="C70" s="2" t="s">
        <v>56</v>
      </c>
      <c r="D70" s="29">
        <v>23080049</v>
      </c>
      <c r="E70" s="29">
        <v>35</v>
      </c>
      <c r="F70" s="29">
        <v>40</v>
      </c>
      <c r="G70" s="29">
        <v>25</v>
      </c>
      <c r="H70" s="9">
        <v>33.333333333333336</v>
      </c>
      <c r="I70" s="2">
        <v>65</v>
      </c>
      <c r="J70" s="9">
        <f t="shared" ref="J70:J79" si="2">I70/78*100</f>
        <v>83.333333333333343</v>
      </c>
    </row>
    <row r="71" spans="3:10" ht="17.45" customHeight="1" x14ac:dyDescent="0.3">
      <c r="C71" s="2" t="s">
        <v>138</v>
      </c>
      <c r="D71" s="29">
        <v>23080027</v>
      </c>
      <c r="E71" s="29">
        <v>40</v>
      </c>
      <c r="F71" s="29">
        <v>27.5</v>
      </c>
      <c r="G71" s="29">
        <v>25</v>
      </c>
      <c r="H71" s="9">
        <v>30.833333333333332</v>
      </c>
      <c r="I71" s="2">
        <v>67</v>
      </c>
      <c r="J71" s="9">
        <f t="shared" si="2"/>
        <v>85.897435897435898</v>
      </c>
    </row>
    <row r="72" spans="3:10" x14ac:dyDescent="0.3">
      <c r="C72" s="2" t="s">
        <v>145</v>
      </c>
      <c r="D72" s="29">
        <v>23080059</v>
      </c>
      <c r="E72" s="29">
        <v>55</v>
      </c>
      <c r="F72" s="29">
        <v>32.5</v>
      </c>
      <c r="G72" s="29">
        <v>0</v>
      </c>
      <c r="H72" s="9">
        <v>29.166666666666668</v>
      </c>
      <c r="I72" s="2">
        <v>68</v>
      </c>
      <c r="J72" s="9">
        <f t="shared" si="2"/>
        <v>87.179487179487182</v>
      </c>
    </row>
    <row r="73" spans="3:10" ht="17.45" customHeight="1" x14ac:dyDescent="0.3">
      <c r="C73" s="2" t="s">
        <v>71</v>
      </c>
      <c r="D73" s="29">
        <v>23080024</v>
      </c>
      <c r="E73" s="29">
        <v>85</v>
      </c>
      <c r="F73" s="29">
        <v>0</v>
      </c>
      <c r="G73" s="29">
        <v>0</v>
      </c>
      <c r="H73" s="9">
        <v>28.333333333333332</v>
      </c>
      <c r="I73" s="2">
        <v>69</v>
      </c>
      <c r="J73" s="9">
        <f t="shared" si="2"/>
        <v>88.461538461538453</v>
      </c>
    </row>
    <row r="74" spans="3:10" ht="17.45" customHeight="1" x14ac:dyDescent="0.3">
      <c r="C74" s="2" t="s">
        <v>104</v>
      </c>
      <c r="D74" s="29">
        <v>23080067</v>
      </c>
      <c r="E74" s="29">
        <v>32.5</v>
      </c>
      <c r="F74" s="29">
        <v>25</v>
      </c>
      <c r="G74" s="29">
        <v>25</v>
      </c>
      <c r="H74" s="9">
        <v>27.5</v>
      </c>
      <c r="I74" s="2">
        <v>70</v>
      </c>
      <c r="J74" s="9">
        <f t="shared" si="2"/>
        <v>89.743589743589752</v>
      </c>
    </row>
    <row r="75" spans="3:10" ht="17.45" customHeight="1" x14ac:dyDescent="0.3">
      <c r="C75" s="2" t="s">
        <v>161</v>
      </c>
      <c r="D75" s="29">
        <v>23080107</v>
      </c>
      <c r="E75" s="29">
        <v>40</v>
      </c>
      <c r="F75" s="29">
        <v>32.5</v>
      </c>
      <c r="G75" s="29">
        <v>0</v>
      </c>
      <c r="H75" s="9">
        <v>24.166666666666668</v>
      </c>
      <c r="I75" s="2">
        <v>71</v>
      </c>
      <c r="J75" s="9">
        <f t="shared" si="2"/>
        <v>91.025641025641022</v>
      </c>
    </row>
    <row r="76" spans="3:10" ht="17.45" customHeight="1" x14ac:dyDescent="0.3">
      <c r="C76" s="2" t="s">
        <v>88</v>
      </c>
      <c r="D76" s="29">
        <v>23080002</v>
      </c>
      <c r="E76" s="29">
        <v>37.5</v>
      </c>
      <c r="F76" s="29">
        <v>25</v>
      </c>
      <c r="G76" s="29">
        <v>0</v>
      </c>
      <c r="H76" s="9">
        <v>20.833333333333332</v>
      </c>
      <c r="I76" s="2">
        <v>72</v>
      </c>
      <c r="J76" s="9">
        <f t="shared" si="2"/>
        <v>92.307692307692307</v>
      </c>
    </row>
    <row r="77" spans="3:10" ht="17.45" customHeight="1" x14ac:dyDescent="0.3">
      <c r="C77" s="2" t="s">
        <v>143</v>
      </c>
      <c r="D77" s="29">
        <v>23080044</v>
      </c>
      <c r="E77" s="29">
        <v>32.5</v>
      </c>
      <c r="F77" s="29">
        <v>25</v>
      </c>
      <c r="G77" s="29">
        <v>0</v>
      </c>
      <c r="H77" s="9">
        <v>19.166666666666668</v>
      </c>
      <c r="I77" s="2">
        <v>73</v>
      </c>
      <c r="J77" s="9">
        <f t="shared" si="2"/>
        <v>93.589743589743591</v>
      </c>
    </row>
    <row r="78" spans="3:10" ht="17.45" customHeight="1" x14ac:dyDescent="0.3">
      <c r="C78" s="2" t="s">
        <v>87</v>
      </c>
      <c r="D78" s="29">
        <v>23080062</v>
      </c>
      <c r="E78" s="29">
        <v>22.5</v>
      </c>
      <c r="F78" s="29">
        <v>15</v>
      </c>
      <c r="G78" s="29">
        <v>17.5</v>
      </c>
      <c r="H78" s="9">
        <v>18.333333333333332</v>
      </c>
      <c r="I78" s="2">
        <v>74</v>
      </c>
      <c r="J78" s="9">
        <f t="shared" si="2"/>
        <v>94.871794871794862</v>
      </c>
    </row>
    <row r="79" spans="3:10" ht="17.45" customHeight="1" x14ac:dyDescent="0.3">
      <c r="C79" s="2" t="s">
        <v>50</v>
      </c>
      <c r="D79" s="29">
        <v>23080036</v>
      </c>
      <c r="E79" s="29">
        <v>0</v>
      </c>
      <c r="F79" s="29">
        <v>40</v>
      </c>
      <c r="G79" s="29">
        <v>0</v>
      </c>
      <c r="H79" s="9">
        <v>13.333333333333334</v>
      </c>
      <c r="I79" s="2">
        <v>75</v>
      </c>
      <c r="J79" s="9">
        <f t="shared" si="2"/>
        <v>96.15384615384616</v>
      </c>
    </row>
    <row r="80" spans="3:10" ht="17.45" customHeight="1" x14ac:dyDescent="0.3">
      <c r="C80" s="2" t="s">
        <v>116</v>
      </c>
      <c r="D80" s="29">
        <v>23080003</v>
      </c>
      <c r="E80" s="29">
        <v>0</v>
      </c>
      <c r="F80" s="29">
        <v>0</v>
      </c>
      <c r="G80" s="29">
        <v>0</v>
      </c>
      <c r="H80" s="9">
        <v>0</v>
      </c>
      <c r="I80" s="2">
        <v>119</v>
      </c>
      <c r="J80" s="9">
        <f>I80/119*100</f>
        <v>100</v>
      </c>
    </row>
    <row r="81" spans="3:10" ht="17.45" customHeight="1" x14ac:dyDescent="0.3">
      <c r="C81" s="2" t="s">
        <v>136</v>
      </c>
      <c r="D81" s="29">
        <v>23080010</v>
      </c>
      <c r="E81" s="29">
        <v>0</v>
      </c>
      <c r="F81" s="29">
        <v>0</v>
      </c>
      <c r="G81" s="29">
        <v>0</v>
      </c>
      <c r="H81" s="9">
        <v>0</v>
      </c>
      <c r="I81" s="2">
        <v>119</v>
      </c>
      <c r="J81" s="9">
        <f>I81/119*100</f>
        <v>100</v>
      </c>
    </row>
    <row r="82" spans="3:10" ht="17.45" customHeight="1" x14ac:dyDescent="0.3">
      <c r="C82" s="2" t="s">
        <v>137</v>
      </c>
      <c r="D82" s="29">
        <v>23080012</v>
      </c>
      <c r="E82" s="29">
        <v>0</v>
      </c>
      <c r="F82" s="29">
        <v>0</v>
      </c>
      <c r="G82" s="29">
        <v>0</v>
      </c>
      <c r="H82" s="9">
        <v>0</v>
      </c>
      <c r="I82" s="2">
        <v>119</v>
      </c>
      <c r="J82" s="9">
        <f t="shared" ref="J82:J125" si="3">I82/119*100</f>
        <v>100</v>
      </c>
    </row>
    <row r="83" spans="3:10" ht="17.45" customHeight="1" x14ac:dyDescent="0.3">
      <c r="C83" s="2" t="s">
        <v>101</v>
      </c>
      <c r="D83" s="29">
        <v>23080014</v>
      </c>
      <c r="E83" s="29">
        <v>0</v>
      </c>
      <c r="F83" s="29">
        <v>0</v>
      </c>
      <c r="G83" s="29">
        <v>0</v>
      </c>
      <c r="H83" s="9">
        <v>0</v>
      </c>
      <c r="I83" s="2">
        <v>119</v>
      </c>
      <c r="J83" s="9">
        <f t="shared" si="3"/>
        <v>100</v>
      </c>
    </row>
    <row r="84" spans="3:10" ht="17.45" customHeight="1" x14ac:dyDescent="0.3">
      <c r="C84" s="2" t="s">
        <v>97</v>
      </c>
      <c r="D84" s="29">
        <v>23080016</v>
      </c>
      <c r="E84" s="29">
        <v>0</v>
      </c>
      <c r="F84" s="29">
        <v>0</v>
      </c>
      <c r="G84" s="29">
        <v>0</v>
      </c>
      <c r="H84" s="9">
        <v>0</v>
      </c>
      <c r="I84" s="2">
        <v>119</v>
      </c>
      <c r="J84" s="9">
        <f t="shared" si="3"/>
        <v>100</v>
      </c>
    </row>
    <row r="85" spans="3:10" ht="17.45" customHeight="1" x14ac:dyDescent="0.3">
      <c r="C85" s="2" t="s">
        <v>52</v>
      </c>
      <c r="D85" s="29">
        <v>23080019</v>
      </c>
      <c r="E85" s="29">
        <v>0</v>
      </c>
      <c r="F85" s="29">
        <v>0</v>
      </c>
      <c r="G85" s="29">
        <v>0</v>
      </c>
      <c r="H85" s="9">
        <v>0</v>
      </c>
      <c r="I85" s="2">
        <v>119</v>
      </c>
      <c r="J85" s="9">
        <f t="shared" si="3"/>
        <v>100</v>
      </c>
    </row>
    <row r="86" spans="3:10" ht="17.45" customHeight="1" x14ac:dyDescent="0.3">
      <c r="C86" s="2" t="s">
        <v>37</v>
      </c>
      <c r="D86" s="29">
        <v>23080021</v>
      </c>
      <c r="E86" s="29">
        <v>0</v>
      </c>
      <c r="F86" s="29">
        <v>0</v>
      </c>
      <c r="G86" s="29">
        <v>0</v>
      </c>
      <c r="H86" s="9">
        <v>0</v>
      </c>
      <c r="I86" s="2">
        <v>119</v>
      </c>
      <c r="J86" s="9">
        <f t="shared" si="3"/>
        <v>100</v>
      </c>
    </row>
    <row r="87" spans="3:10" ht="17.45" customHeight="1" x14ac:dyDescent="0.3">
      <c r="C87" s="2" t="s">
        <v>61</v>
      </c>
      <c r="D87" s="29">
        <v>23080022</v>
      </c>
      <c r="E87" s="29">
        <v>0</v>
      </c>
      <c r="F87" s="29">
        <v>0</v>
      </c>
      <c r="G87" s="29">
        <v>0</v>
      </c>
      <c r="H87" s="9">
        <v>0</v>
      </c>
      <c r="I87" s="2">
        <v>119</v>
      </c>
      <c r="J87" s="9">
        <f t="shared" si="3"/>
        <v>100</v>
      </c>
    </row>
    <row r="88" spans="3:10" ht="17.45" customHeight="1" x14ac:dyDescent="0.3">
      <c r="C88" s="2" t="s">
        <v>39</v>
      </c>
      <c r="D88" s="29">
        <v>23080028</v>
      </c>
      <c r="E88" s="29">
        <v>0</v>
      </c>
      <c r="F88" s="29">
        <v>0</v>
      </c>
      <c r="G88" s="29">
        <v>0</v>
      </c>
      <c r="H88" s="9">
        <v>0</v>
      </c>
      <c r="I88" s="2">
        <v>119</v>
      </c>
      <c r="J88" s="9">
        <f t="shared" si="3"/>
        <v>100</v>
      </c>
    </row>
    <row r="89" spans="3:10" ht="17.45" customHeight="1" x14ac:dyDescent="0.3">
      <c r="C89" s="2" t="s">
        <v>67</v>
      </c>
      <c r="D89" s="29">
        <v>23080030</v>
      </c>
      <c r="E89" s="29">
        <v>0</v>
      </c>
      <c r="F89" s="29">
        <v>0</v>
      </c>
      <c r="G89" s="29">
        <v>0</v>
      </c>
      <c r="H89" s="9">
        <v>0</v>
      </c>
      <c r="I89" s="2">
        <v>119</v>
      </c>
      <c r="J89" s="9">
        <f t="shared" si="3"/>
        <v>100</v>
      </c>
    </row>
    <row r="90" spans="3:10" ht="17.45" customHeight="1" x14ac:dyDescent="0.3">
      <c r="C90" s="2" t="s">
        <v>139</v>
      </c>
      <c r="D90" s="29">
        <v>23080032</v>
      </c>
      <c r="E90" s="29">
        <v>0</v>
      </c>
      <c r="F90" s="29">
        <v>0</v>
      </c>
      <c r="G90" s="29">
        <v>0</v>
      </c>
      <c r="H90" s="9">
        <v>0</v>
      </c>
      <c r="I90" s="2">
        <v>119</v>
      </c>
      <c r="J90" s="9">
        <f t="shared" si="3"/>
        <v>100</v>
      </c>
    </row>
    <row r="91" spans="3:10" ht="17.45" customHeight="1" x14ac:dyDescent="0.3">
      <c r="C91" s="2" t="s">
        <v>75</v>
      </c>
      <c r="D91" s="29">
        <v>23080037</v>
      </c>
      <c r="E91" s="29">
        <v>0</v>
      </c>
      <c r="F91" s="29">
        <v>0</v>
      </c>
      <c r="G91" s="29">
        <v>0</v>
      </c>
      <c r="H91" s="9">
        <v>0</v>
      </c>
      <c r="I91" s="2">
        <v>119</v>
      </c>
      <c r="J91" s="9">
        <f t="shared" si="3"/>
        <v>100</v>
      </c>
    </row>
    <row r="92" spans="3:10" ht="17.45" customHeight="1" x14ac:dyDescent="0.3">
      <c r="C92" s="2" t="s">
        <v>58</v>
      </c>
      <c r="D92" s="29">
        <v>23080041</v>
      </c>
      <c r="E92" s="29">
        <v>0</v>
      </c>
      <c r="F92" s="29">
        <v>0</v>
      </c>
      <c r="G92" s="29">
        <v>0</v>
      </c>
      <c r="H92" s="9">
        <v>0</v>
      </c>
      <c r="I92" s="2">
        <v>119</v>
      </c>
      <c r="J92" s="9">
        <f t="shared" si="3"/>
        <v>100</v>
      </c>
    </row>
    <row r="93" spans="3:10" ht="17.45" customHeight="1" x14ac:dyDescent="0.3">
      <c r="C93" s="2" t="s">
        <v>64</v>
      </c>
      <c r="D93" s="29">
        <v>23080043</v>
      </c>
      <c r="E93" s="29">
        <v>0</v>
      </c>
      <c r="F93" s="29">
        <v>0</v>
      </c>
      <c r="G93" s="29">
        <v>0</v>
      </c>
      <c r="H93" s="9">
        <v>0</v>
      </c>
      <c r="I93" s="2">
        <v>119</v>
      </c>
      <c r="J93" s="9">
        <f t="shared" si="3"/>
        <v>100</v>
      </c>
    </row>
    <row r="94" spans="3:10" ht="17.45" customHeight="1" x14ac:dyDescent="0.3">
      <c r="C94" s="2" t="s">
        <v>45</v>
      </c>
      <c r="D94" s="29">
        <v>23080046</v>
      </c>
      <c r="E94" s="29">
        <v>0</v>
      </c>
      <c r="F94" s="29">
        <v>0</v>
      </c>
      <c r="G94" s="29">
        <v>0</v>
      </c>
      <c r="H94" s="9">
        <v>0</v>
      </c>
      <c r="I94" s="2">
        <v>119</v>
      </c>
      <c r="J94" s="9">
        <f t="shared" si="3"/>
        <v>100</v>
      </c>
    </row>
    <row r="95" spans="3:10" ht="17.45" customHeight="1" x14ac:dyDescent="0.3">
      <c r="C95" s="2" t="s">
        <v>47</v>
      </c>
      <c r="D95" s="29">
        <v>23080048</v>
      </c>
      <c r="E95" s="29">
        <v>0</v>
      </c>
      <c r="F95" s="29">
        <v>0</v>
      </c>
      <c r="G95" s="29">
        <v>0</v>
      </c>
      <c r="H95" s="9">
        <v>0</v>
      </c>
      <c r="I95" s="2">
        <v>119</v>
      </c>
      <c r="J95" s="9">
        <f t="shared" si="3"/>
        <v>100</v>
      </c>
    </row>
    <row r="96" spans="3:10" ht="17.45" customHeight="1" x14ac:dyDescent="0.3">
      <c r="C96" s="2" t="s">
        <v>38</v>
      </c>
      <c r="D96" s="29">
        <v>23080053</v>
      </c>
      <c r="E96" s="29">
        <v>0</v>
      </c>
      <c r="F96" s="29">
        <v>0</v>
      </c>
      <c r="G96" s="29">
        <v>0</v>
      </c>
      <c r="H96" s="9">
        <v>0</v>
      </c>
      <c r="I96" s="2">
        <v>119</v>
      </c>
      <c r="J96" s="9">
        <f t="shared" si="3"/>
        <v>100</v>
      </c>
    </row>
    <row r="97" spans="3:10" ht="17.45" customHeight="1" x14ac:dyDescent="0.3">
      <c r="C97" s="2" t="s">
        <v>115</v>
      </c>
      <c r="D97" s="29">
        <v>23080055</v>
      </c>
      <c r="E97" s="29">
        <v>0</v>
      </c>
      <c r="F97" s="29">
        <v>0</v>
      </c>
      <c r="G97" s="29">
        <v>0</v>
      </c>
      <c r="H97" s="9">
        <v>0</v>
      </c>
      <c r="I97" s="2">
        <v>119</v>
      </c>
      <c r="J97" s="9">
        <f t="shared" si="3"/>
        <v>100</v>
      </c>
    </row>
    <row r="98" spans="3:10" ht="17.45" customHeight="1" x14ac:dyDescent="0.3">
      <c r="C98" s="2" t="s">
        <v>144</v>
      </c>
      <c r="D98" s="29">
        <v>23080056</v>
      </c>
      <c r="E98" s="29">
        <v>0</v>
      </c>
      <c r="F98" s="29">
        <v>0</v>
      </c>
      <c r="G98" s="29">
        <v>0</v>
      </c>
      <c r="H98" s="9">
        <v>0</v>
      </c>
      <c r="I98" s="2">
        <v>119</v>
      </c>
      <c r="J98" s="9">
        <f t="shared" si="3"/>
        <v>100</v>
      </c>
    </row>
    <row r="99" spans="3:10" ht="17.45" customHeight="1" x14ac:dyDescent="0.3">
      <c r="C99" s="2" t="s">
        <v>82</v>
      </c>
      <c r="D99" s="29">
        <v>23080058</v>
      </c>
      <c r="E99" s="29">
        <v>0</v>
      </c>
      <c r="F99" s="29">
        <v>0</v>
      </c>
      <c r="G99" s="29">
        <v>0</v>
      </c>
      <c r="H99" s="9">
        <v>0</v>
      </c>
      <c r="I99" s="2">
        <v>119</v>
      </c>
      <c r="J99" s="9">
        <f t="shared" si="3"/>
        <v>100</v>
      </c>
    </row>
    <row r="100" spans="3:10" ht="17.45" customHeight="1" x14ac:dyDescent="0.3">
      <c r="C100" s="2" t="s">
        <v>65</v>
      </c>
      <c r="D100" s="29">
        <v>23080064</v>
      </c>
      <c r="E100" s="29">
        <v>0</v>
      </c>
      <c r="F100" s="29">
        <v>0</v>
      </c>
      <c r="G100" s="29">
        <v>0</v>
      </c>
      <c r="H100" s="9">
        <v>0</v>
      </c>
      <c r="I100" s="2">
        <v>119</v>
      </c>
      <c r="J100" s="9">
        <f t="shared" si="3"/>
        <v>100</v>
      </c>
    </row>
    <row r="101" spans="3:10" ht="17.45" customHeight="1" x14ac:dyDescent="0.3">
      <c r="C101" s="2" t="s">
        <v>99</v>
      </c>
      <c r="D101" s="29">
        <v>23080068</v>
      </c>
      <c r="E101" s="29">
        <v>0</v>
      </c>
      <c r="F101" s="29">
        <v>0</v>
      </c>
      <c r="G101" s="29">
        <v>0</v>
      </c>
      <c r="H101" s="9">
        <v>0</v>
      </c>
      <c r="I101" s="2">
        <v>119</v>
      </c>
      <c r="J101" s="9">
        <f t="shared" si="3"/>
        <v>100</v>
      </c>
    </row>
    <row r="102" spans="3:10" ht="17.45" customHeight="1" x14ac:dyDescent="0.3">
      <c r="C102" s="2" t="s">
        <v>148</v>
      </c>
      <c r="D102" s="29">
        <v>23080070</v>
      </c>
      <c r="E102" s="29">
        <v>0</v>
      </c>
      <c r="F102" s="29">
        <v>0</v>
      </c>
      <c r="G102" s="29">
        <v>0</v>
      </c>
      <c r="H102" s="9">
        <v>0</v>
      </c>
      <c r="I102" s="2">
        <v>119</v>
      </c>
      <c r="J102" s="9">
        <f t="shared" si="3"/>
        <v>100</v>
      </c>
    </row>
    <row r="103" spans="3:10" ht="17.45" customHeight="1" x14ac:dyDescent="0.3">
      <c r="C103" s="2" t="s">
        <v>151</v>
      </c>
      <c r="D103" s="29">
        <v>23080073</v>
      </c>
      <c r="E103" s="29">
        <v>0</v>
      </c>
      <c r="F103" s="29">
        <v>0</v>
      </c>
      <c r="G103" s="29">
        <v>0</v>
      </c>
      <c r="H103" s="9">
        <v>0</v>
      </c>
      <c r="I103" s="2">
        <v>119</v>
      </c>
      <c r="J103" s="9">
        <f t="shared" si="3"/>
        <v>100</v>
      </c>
    </row>
    <row r="104" spans="3:10" ht="17.45" customHeight="1" x14ac:dyDescent="0.3">
      <c r="C104" s="2" t="s">
        <v>95</v>
      </c>
      <c r="D104" s="29">
        <v>23080077</v>
      </c>
      <c r="E104" s="29">
        <v>0</v>
      </c>
      <c r="F104" s="29">
        <v>0</v>
      </c>
      <c r="G104" s="29">
        <v>0</v>
      </c>
      <c r="H104" s="9">
        <v>0</v>
      </c>
      <c r="I104" s="2">
        <v>119</v>
      </c>
      <c r="J104" s="9">
        <f t="shared" si="3"/>
        <v>100</v>
      </c>
    </row>
    <row r="105" spans="3:10" ht="17.45" customHeight="1" x14ac:dyDescent="0.3">
      <c r="C105" s="2" t="s">
        <v>152</v>
      </c>
      <c r="D105" s="29">
        <v>23080078</v>
      </c>
      <c r="E105" s="29">
        <v>0</v>
      </c>
      <c r="F105" s="29">
        <v>0</v>
      </c>
      <c r="G105" s="29">
        <v>0</v>
      </c>
      <c r="H105" s="9">
        <v>0</v>
      </c>
      <c r="I105" s="2">
        <v>119</v>
      </c>
      <c r="J105" s="9">
        <f t="shared" si="3"/>
        <v>100</v>
      </c>
    </row>
    <row r="106" spans="3:10" ht="17.45" customHeight="1" x14ac:dyDescent="0.3">
      <c r="C106" s="2" t="s">
        <v>106</v>
      </c>
      <c r="D106" s="29">
        <v>23080086</v>
      </c>
      <c r="E106" s="29">
        <v>0</v>
      </c>
      <c r="F106" s="29">
        <v>0</v>
      </c>
      <c r="G106" s="29">
        <v>0</v>
      </c>
      <c r="H106" s="9">
        <v>0</v>
      </c>
      <c r="I106" s="2">
        <v>119</v>
      </c>
      <c r="J106" s="9">
        <f t="shared" si="3"/>
        <v>100</v>
      </c>
    </row>
    <row r="107" spans="3:10" ht="17.45" customHeight="1" x14ac:dyDescent="0.3">
      <c r="C107" s="2" t="s">
        <v>74</v>
      </c>
      <c r="D107" s="29">
        <v>23080087</v>
      </c>
      <c r="E107" s="29">
        <v>0</v>
      </c>
      <c r="F107" s="29">
        <v>0</v>
      </c>
      <c r="G107" s="29">
        <v>0</v>
      </c>
      <c r="H107" s="9">
        <v>0</v>
      </c>
      <c r="I107" s="2">
        <v>119</v>
      </c>
      <c r="J107" s="9">
        <f t="shared" si="3"/>
        <v>100</v>
      </c>
    </row>
    <row r="108" spans="3:10" ht="17.45" customHeight="1" x14ac:dyDescent="0.3">
      <c r="C108" s="2" t="s">
        <v>111</v>
      </c>
      <c r="D108" s="29">
        <v>23080089</v>
      </c>
      <c r="E108" s="29">
        <v>0</v>
      </c>
      <c r="F108" s="29">
        <v>0</v>
      </c>
      <c r="G108" s="29">
        <v>0</v>
      </c>
      <c r="H108" s="9">
        <v>0</v>
      </c>
      <c r="I108" s="2">
        <v>119</v>
      </c>
      <c r="J108" s="9">
        <f t="shared" si="3"/>
        <v>100</v>
      </c>
    </row>
    <row r="109" spans="3:10" ht="17.45" customHeight="1" x14ac:dyDescent="0.3">
      <c r="C109" s="2" t="s">
        <v>157</v>
      </c>
      <c r="D109" s="29">
        <v>23080090</v>
      </c>
      <c r="E109" s="29">
        <v>0</v>
      </c>
      <c r="F109" s="29">
        <v>0</v>
      </c>
      <c r="G109" s="29">
        <v>0</v>
      </c>
      <c r="H109" s="9">
        <v>0</v>
      </c>
      <c r="I109" s="2">
        <v>119</v>
      </c>
      <c r="J109" s="9">
        <f t="shared" si="3"/>
        <v>100</v>
      </c>
    </row>
    <row r="110" spans="3:10" ht="17.45" customHeight="1" x14ac:dyDescent="0.3">
      <c r="C110" s="2" t="s">
        <v>121</v>
      </c>
      <c r="D110" s="29">
        <v>23080091</v>
      </c>
      <c r="E110" s="29">
        <v>0</v>
      </c>
      <c r="F110" s="29">
        <v>0</v>
      </c>
      <c r="G110" s="29">
        <v>0</v>
      </c>
      <c r="H110" s="9">
        <v>0</v>
      </c>
      <c r="I110" s="2">
        <v>119</v>
      </c>
      <c r="J110" s="9">
        <f t="shared" si="3"/>
        <v>100</v>
      </c>
    </row>
    <row r="111" spans="3:10" ht="17.45" customHeight="1" x14ac:dyDescent="0.3">
      <c r="C111" s="2" t="s">
        <v>93</v>
      </c>
      <c r="D111" s="29">
        <v>23080094</v>
      </c>
      <c r="E111" s="29">
        <v>0</v>
      </c>
      <c r="F111" s="29">
        <v>0</v>
      </c>
      <c r="G111" s="29">
        <v>0</v>
      </c>
      <c r="H111" s="9">
        <v>0</v>
      </c>
      <c r="I111" s="2">
        <v>119</v>
      </c>
      <c r="J111" s="9">
        <f t="shared" si="3"/>
        <v>100</v>
      </c>
    </row>
    <row r="112" spans="3:10" ht="17.45" customHeight="1" x14ac:dyDescent="0.3">
      <c r="C112" s="2" t="s">
        <v>103</v>
      </c>
      <c r="D112" s="29">
        <v>23080097</v>
      </c>
      <c r="E112" s="29">
        <v>0</v>
      </c>
      <c r="F112" s="29">
        <v>0</v>
      </c>
      <c r="G112" s="29">
        <v>0</v>
      </c>
      <c r="H112" s="9">
        <v>0</v>
      </c>
      <c r="I112" s="2">
        <v>119</v>
      </c>
      <c r="J112" s="9">
        <f t="shared" si="3"/>
        <v>100</v>
      </c>
    </row>
    <row r="113" spans="3:10" ht="17.45" customHeight="1" x14ac:dyDescent="0.3">
      <c r="C113" s="2" t="s">
        <v>102</v>
      </c>
      <c r="D113" s="29">
        <v>23080098</v>
      </c>
      <c r="E113" s="29">
        <v>0</v>
      </c>
      <c r="F113" s="29">
        <v>0</v>
      </c>
      <c r="G113" s="29">
        <v>0</v>
      </c>
      <c r="H113" s="9">
        <v>0</v>
      </c>
      <c r="I113" s="2">
        <v>119</v>
      </c>
      <c r="J113" s="9">
        <f t="shared" si="3"/>
        <v>100</v>
      </c>
    </row>
    <row r="114" spans="3:10" ht="17.45" customHeight="1" x14ac:dyDescent="0.3">
      <c r="C114" s="2" t="s">
        <v>122</v>
      </c>
      <c r="D114" s="29">
        <v>23080099</v>
      </c>
      <c r="E114" s="29">
        <v>0</v>
      </c>
      <c r="F114" s="29">
        <v>0</v>
      </c>
      <c r="G114" s="29">
        <v>0</v>
      </c>
      <c r="H114" s="9">
        <v>0</v>
      </c>
      <c r="I114" s="2">
        <v>119</v>
      </c>
      <c r="J114" s="9">
        <f t="shared" si="3"/>
        <v>100</v>
      </c>
    </row>
    <row r="115" spans="3:10" ht="17.45" customHeight="1" x14ac:dyDescent="0.3">
      <c r="C115" s="2" t="s">
        <v>120</v>
      </c>
      <c r="D115" s="29">
        <v>23080101</v>
      </c>
      <c r="E115" s="29">
        <v>0</v>
      </c>
      <c r="F115" s="29">
        <v>0</v>
      </c>
      <c r="G115" s="29">
        <v>0</v>
      </c>
      <c r="H115" s="9">
        <v>0</v>
      </c>
      <c r="I115" s="2">
        <v>119</v>
      </c>
      <c r="J115" s="9">
        <f t="shared" si="3"/>
        <v>100</v>
      </c>
    </row>
    <row r="116" spans="3:10" ht="17.45" customHeight="1" x14ac:dyDescent="0.3">
      <c r="C116" s="2" t="s">
        <v>160</v>
      </c>
      <c r="D116" s="29">
        <v>23080102</v>
      </c>
      <c r="E116" s="29">
        <v>0</v>
      </c>
      <c r="F116" s="29">
        <v>0</v>
      </c>
      <c r="G116" s="29">
        <v>0</v>
      </c>
      <c r="H116" s="9">
        <v>0</v>
      </c>
      <c r="I116" s="2">
        <v>119</v>
      </c>
      <c r="J116" s="9">
        <f t="shared" si="3"/>
        <v>100</v>
      </c>
    </row>
    <row r="117" spans="3:10" ht="17.45" customHeight="1" x14ac:dyDescent="0.3">
      <c r="C117" s="2" t="s">
        <v>105</v>
      </c>
      <c r="D117" s="29">
        <v>23080103</v>
      </c>
      <c r="E117" s="29">
        <v>0</v>
      </c>
      <c r="F117" s="29">
        <v>0</v>
      </c>
      <c r="G117" s="29">
        <v>0</v>
      </c>
      <c r="H117" s="9">
        <v>0</v>
      </c>
      <c r="I117" s="2">
        <v>119</v>
      </c>
      <c r="J117" s="9">
        <f t="shared" si="3"/>
        <v>100</v>
      </c>
    </row>
    <row r="118" spans="3:10" x14ac:dyDescent="0.3">
      <c r="C118" s="2" t="s">
        <v>84</v>
      </c>
      <c r="D118" s="29">
        <v>23080104</v>
      </c>
      <c r="E118" s="29">
        <v>0</v>
      </c>
      <c r="F118" s="29">
        <v>0</v>
      </c>
      <c r="G118" s="29">
        <v>0</v>
      </c>
      <c r="H118" s="9">
        <v>0</v>
      </c>
      <c r="I118" s="2">
        <v>119</v>
      </c>
      <c r="J118" s="9">
        <f t="shared" si="3"/>
        <v>100</v>
      </c>
    </row>
    <row r="119" spans="3:10" x14ac:dyDescent="0.3">
      <c r="C119" s="2" t="s">
        <v>81</v>
      </c>
      <c r="D119" s="29">
        <v>23080106</v>
      </c>
      <c r="E119" s="29">
        <v>0</v>
      </c>
      <c r="F119" s="29">
        <v>0</v>
      </c>
      <c r="G119" s="29">
        <v>0</v>
      </c>
      <c r="H119" s="9">
        <v>0</v>
      </c>
      <c r="I119" s="2">
        <v>119</v>
      </c>
      <c r="J119" s="9">
        <f t="shared" si="3"/>
        <v>100</v>
      </c>
    </row>
    <row r="120" spans="3:10" x14ac:dyDescent="0.3">
      <c r="C120" s="2" t="s">
        <v>164</v>
      </c>
      <c r="D120" s="29">
        <v>23080110</v>
      </c>
      <c r="E120" s="29">
        <v>0</v>
      </c>
      <c r="F120" s="29">
        <v>0</v>
      </c>
      <c r="G120" s="29">
        <v>0</v>
      </c>
      <c r="H120" s="9">
        <v>0</v>
      </c>
      <c r="I120" s="2">
        <v>119</v>
      </c>
      <c r="J120" s="9">
        <f t="shared" si="3"/>
        <v>100</v>
      </c>
    </row>
    <row r="121" spans="3:10" x14ac:dyDescent="0.3">
      <c r="C121" s="2" t="s">
        <v>123</v>
      </c>
      <c r="D121" s="29">
        <v>23080111</v>
      </c>
      <c r="E121" s="29">
        <v>0</v>
      </c>
      <c r="F121" s="29">
        <v>0</v>
      </c>
      <c r="G121" s="29">
        <v>0</v>
      </c>
      <c r="H121" s="9">
        <v>0</v>
      </c>
      <c r="I121" s="2">
        <v>119</v>
      </c>
      <c r="J121" s="9">
        <f t="shared" si="3"/>
        <v>100</v>
      </c>
    </row>
    <row r="122" spans="3:10" x14ac:dyDescent="0.3">
      <c r="C122" s="2" t="s">
        <v>79</v>
      </c>
      <c r="D122" s="29">
        <v>23080112</v>
      </c>
      <c r="E122" s="29">
        <v>0</v>
      </c>
      <c r="F122" s="29">
        <v>0</v>
      </c>
      <c r="G122" s="29">
        <v>0</v>
      </c>
      <c r="H122" s="9">
        <v>0</v>
      </c>
      <c r="I122" s="2">
        <v>119</v>
      </c>
      <c r="J122" s="9">
        <f t="shared" si="3"/>
        <v>100</v>
      </c>
    </row>
    <row r="123" spans="3:10" x14ac:dyDescent="0.3">
      <c r="C123" s="2" t="s">
        <v>57</v>
      </c>
      <c r="D123" s="29">
        <v>23080116</v>
      </c>
      <c r="E123" s="29">
        <v>0</v>
      </c>
      <c r="F123" s="29">
        <v>0</v>
      </c>
      <c r="G123" s="29">
        <v>0</v>
      </c>
      <c r="H123" s="9">
        <v>0</v>
      </c>
      <c r="I123" s="2">
        <v>119</v>
      </c>
      <c r="J123" s="9">
        <f t="shared" si="3"/>
        <v>100</v>
      </c>
    </row>
    <row r="124" spans="3:10" x14ac:dyDescent="0.3">
      <c r="C124" s="2" t="s">
        <v>78</v>
      </c>
      <c r="D124" s="29">
        <v>23080117</v>
      </c>
      <c r="E124" s="29">
        <v>0</v>
      </c>
      <c r="F124" s="29">
        <v>0</v>
      </c>
      <c r="G124" s="29">
        <v>0</v>
      </c>
      <c r="H124" s="9">
        <v>0</v>
      </c>
      <c r="I124" s="2">
        <v>119</v>
      </c>
      <c r="J124" s="9">
        <f t="shared" si="3"/>
        <v>100</v>
      </c>
    </row>
    <row r="125" spans="3:10" x14ac:dyDescent="0.3">
      <c r="C125" s="2" t="s">
        <v>36</v>
      </c>
      <c r="D125" s="29">
        <v>23080118</v>
      </c>
      <c r="E125" s="29">
        <v>0</v>
      </c>
      <c r="F125" s="29">
        <v>0</v>
      </c>
      <c r="G125" s="29">
        <v>0</v>
      </c>
      <c r="H125" s="9">
        <v>0</v>
      </c>
      <c r="I125" s="2">
        <v>119</v>
      </c>
      <c r="J125" s="9">
        <f t="shared" si="3"/>
        <v>100</v>
      </c>
    </row>
  </sheetData>
  <mergeCells count="1">
    <mergeCell ref="C1:U2"/>
  </mergeCells>
  <phoneticPr fontId="7" type="noConversion"/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S125"/>
  <sheetViews>
    <sheetView showGridLines="0" zoomScale="85" zoomScaleNormal="85" workbookViewId="0">
      <selection activeCell="F48" sqref="F48"/>
    </sheetView>
  </sheetViews>
  <sheetFormatPr defaultRowHeight="16.5" x14ac:dyDescent="0.3"/>
  <cols>
    <col min="3" max="3" width="14.375" bestFit="1" customWidth="1"/>
    <col min="4" max="4" width="10.75" bestFit="1" customWidth="1"/>
  </cols>
  <sheetData>
    <row r="1" spans="3:19" ht="16.5" customHeight="1" x14ac:dyDescent="0.3">
      <c r="C1" s="35" t="s">
        <v>126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40"/>
    </row>
    <row r="2" spans="3:19" ht="18" customHeight="1" x14ac:dyDescent="0.3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40"/>
    </row>
    <row r="4" spans="3:19" ht="17.25" thickBot="1" x14ac:dyDescent="0.35">
      <c r="C4" s="3" t="s">
        <v>33</v>
      </c>
      <c r="D4" s="23" t="s">
        <v>11</v>
      </c>
      <c r="E4" s="18" t="s">
        <v>10</v>
      </c>
      <c r="F4" s="23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19" ht="17.45" customHeight="1" x14ac:dyDescent="0.3">
      <c r="C5" s="2" t="s">
        <v>80</v>
      </c>
      <c r="D5" s="29">
        <v>23080025</v>
      </c>
      <c r="E5" s="29">
        <v>92.5</v>
      </c>
      <c r="F5" s="2">
        <v>1</v>
      </c>
      <c r="G5" s="9">
        <f>F5/77*100</f>
        <v>1.2987012987012987</v>
      </c>
      <c r="P5" s="28">
        <v>100</v>
      </c>
      <c r="Q5" s="6">
        <f>FREQUENCY($E$5:$E$125,P5:P45)</f>
        <v>0</v>
      </c>
      <c r="R5" s="5">
        <f>Q5</f>
        <v>0</v>
      </c>
    </row>
    <row r="6" spans="3:19" x14ac:dyDescent="0.3">
      <c r="C6" s="2" t="s">
        <v>114</v>
      </c>
      <c r="D6" s="29">
        <v>23080013</v>
      </c>
      <c r="E6" s="29">
        <v>90</v>
      </c>
      <c r="F6" s="2">
        <v>2</v>
      </c>
      <c r="G6" s="9">
        <f t="shared" ref="G6:G69" si="0">F6/77*100</f>
        <v>2.5974025974025974</v>
      </c>
      <c r="P6" s="8">
        <v>97.5</v>
      </c>
      <c r="Q6" s="6">
        <f t="shared" ref="Q6:Q45" si="1">FREQUENCY($E$5:$E$125,P6:P46)</f>
        <v>0</v>
      </c>
      <c r="R6" s="5">
        <f>R5+Q6</f>
        <v>0</v>
      </c>
    </row>
    <row r="7" spans="3:19" x14ac:dyDescent="0.3">
      <c r="C7" s="2" t="s">
        <v>60</v>
      </c>
      <c r="D7" s="29">
        <v>23080042</v>
      </c>
      <c r="E7" s="29">
        <v>90</v>
      </c>
      <c r="F7" s="2">
        <v>2</v>
      </c>
      <c r="G7" s="9">
        <f t="shared" si="0"/>
        <v>2.5974025974025974</v>
      </c>
      <c r="P7" s="8">
        <v>95</v>
      </c>
      <c r="Q7" s="6">
        <f t="shared" si="1"/>
        <v>0</v>
      </c>
      <c r="R7" s="5">
        <f>R6+Q7</f>
        <v>0</v>
      </c>
    </row>
    <row r="8" spans="3:19" x14ac:dyDescent="0.3">
      <c r="C8" s="2" t="s">
        <v>44</v>
      </c>
      <c r="D8" s="29">
        <v>23080045</v>
      </c>
      <c r="E8" s="29">
        <v>90</v>
      </c>
      <c r="F8" s="2">
        <v>2</v>
      </c>
      <c r="G8" s="9">
        <f t="shared" si="0"/>
        <v>2.5974025974025974</v>
      </c>
      <c r="P8" s="7">
        <v>92.5</v>
      </c>
      <c r="Q8" s="6">
        <f t="shared" si="1"/>
        <v>1</v>
      </c>
      <c r="R8" s="5">
        <f t="shared" ref="R8:R45" si="2">R7+Q8</f>
        <v>1</v>
      </c>
    </row>
    <row r="9" spans="3:19" x14ac:dyDescent="0.3">
      <c r="C9" s="2" t="s">
        <v>48</v>
      </c>
      <c r="D9" s="29">
        <v>23080051</v>
      </c>
      <c r="E9" s="29">
        <v>90</v>
      </c>
      <c r="F9" s="2">
        <v>2</v>
      </c>
      <c r="G9" s="9">
        <f t="shared" si="0"/>
        <v>2.5974025974025974</v>
      </c>
      <c r="P9" s="8">
        <v>90</v>
      </c>
      <c r="Q9" s="6">
        <f t="shared" si="1"/>
        <v>6</v>
      </c>
      <c r="R9" s="5">
        <f t="shared" si="2"/>
        <v>7</v>
      </c>
    </row>
    <row r="10" spans="3:19" x14ac:dyDescent="0.3">
      <c r="C10" s="2" t="s">
        <v>113</v>
      </c>
      <c r="D10" s="29">
        <v>23080054</v>
      </c>
      <c r="E10" s="29">
        <v>90</v>
      </c>
      <c r="F10" s="2">
        <v>2</v>
      </c>
      <c r="G10" s="9">
        <f t="shared" si="0"/>
        <v>2.5974025974025974</v>
      </c>
      <c r="P10" s="8">
        <v>87.5</v>
      </c>
      <c r="Q10" s="6">
        <f t="shared" si="1"/>
        <v>4</v>
      </c>
      <c r="R10" s="5">
        <f t="shared" si="2"/>
        <v>11</v>
      </c>
    </row>
    <row r="11" spans="3:19" ht="17.45" customHeight="1" x14ac:dyDescent="0.3">
      <c r="C11" s="2" t="s">
        <v>46</v>
      </c>
      <c r="D11" s="29">
        <v>23080105</v>
      </c>
      <c r="E11" s="29">
        <v>90</v>
      </c>
      <c r="F11" s="2">
        <v>2</v>
      </c>
      <c r="G11" s="9">
        <f t="shared" si="0"/>
        <v>2.5974025974025974</v>
      </c>
      <c r="P11" s="7">
        <v>85</v>
      </c>
      <c r="Q11" s="6">
        <f t="shared" si="1"/>
        <v>6</v>
      </c>
      <c r="R11" s="5">
        <f t="shared" si="2"/>
        <v>17</v>
      </c>
    </row>
    <row r="12" spans="3:19" x14ac:dyDescent="0.3">
      <c r="C12" s="2" t="s">
        <v>68</v>
      </c>
      <c r="D12" s="29">
        <v>23080005</v>
      </c>
      <c r="E12" s="29">
        <v>87.5</v>
      </c>
      <c r="F12" s="2">
        <v>8</v>
      </c>
      <c r="G12" s="9">
        <f t="shared" si="0"/>
        <v>10.38961038961039</v>
      </c>
      <c r="P12" s="8">
        <v>82.5</v>
      </c>
      <c r="Q12" s="6">
        <f t="shared" si="1"/>
        <v>3</v>
      </c>
      <c r="R12" s="5">
        <f t="shared" si="2"/>
        <v>20</v>
      </c>
    </row>
    <row r="13" spans="3:19" ht="17.45" customHeight="1" x14ac:dyDescent="0.3">
      <c r="C13" s="2" t="s">
        <v>141</v>
      </c>
      <c r="D13" s="29">
        <v>23080034</v>
      </c>
      <c r="E13" s="29">
        <v>87.5</v>
      </c>
      <c r="F13" s="2">
        <v>8</v>
      </c>
      <c r="G13" s="9">
        <f t="shared" si="0"/>
        <v>10.38961038961039</v>
      </c>
      <c r="P13" s="8">
        <v>80</v>
      </c>
      <c r="Q13" s="6">
        <f t="shared" si="1"/>
        <v>5</v>
      </c>
      <c r="R13" s="5">
        <f t="shared" si="2"/>
        <v>25</v>
      </c>
    </row>
    <row r="14" spans="3:19" ht="17.45" customHeight="1" x14ac:dyDescent="0.3">
      <c r="C14" s="2" t="s">
        <v>73</v>
      </c>
      <c r="D14" s="29">
        <v>23080057</v>
      </c>
      <c r="E14" s="29">
        <v>87.5</v>
      </c>
      <c r="F14" s="2">
        <v>8</v>
      </c>
      <c r="G14" s="9">
        <f t="shared" si="0"/>
        <v>10.38961038961039</v>
      </c>
      <c r="P14" s="7">
        <v>77.5</v>
      </c>
      <c r="Q14" s="6">
        <f t="shared" si="1"/>
        <v>4</v>
      </c>
      <c r="R14" s="5">
        <f t="shared" si="2"/>
        <v>29</v>
      </c>
    </row>
    <row r="15" spans="3:19" x14ac:dyDescent="0.3">
      <c r="C15" s="2" t="s">
        <v>147</v>
      </c>
      <c r="D15" s="29">
        <v>23080065</v>
      </c>
      <c r="E15" s="29">
        <v>87.5</v>
      </c>
      <c r="F15" s="2">
        <v>8</v>
      </c>
      <c r="G15" s="9">
        <f t="shared" si="0"/>
        <v>10.38961038961039</v>
      </c>
      <c r="P15" s="8">
        <v>75</v>
      </c>
      <c r="Q15" s="6">
        <f t="shared" si="1"/>
        <v>4</v>
      </c>
      <c r="R15" s="5">
        <f t="shared" si="2"/>
        <v>33</v>
      </c>
    </row>
    <row r="16" spans="3:19" x14ac:dyDescent="0.3">
      <c r="C16" s="2" t="s">
        <v>62</v>
      </c>
      <c r="D16" s="29">
        <v>23080009</v>
      </c>
      <c r="E16" s="29">
        <v>85</v>
      </c>
      <c r="F16" s="2">
        <v>12</v>
      </c>
      <c r="G16" s="9">
        <f t="shared" si="0"/>
        <v>15.584415584415584</v>
      </c>
      <c r="P16" s="8">
        <v>72.5</v>
      </c>
      <c r="Q16" s="6">
        <f t="shared" si="1"/>
        <v>1</v>
      </c>
      <c r="R16" s="5">
        <f t="shared" si="2"/>
        <v>34</v>
      </c>
    </row>
    <row r="17" spans="3:18" x14ac:dyDescent="0.3">
      <c r="C17" s="2" t="s">
        <v>72</v>
      </c>
      <c r="D17" s="29">
        <v>23080018</v>
      </c>
      <c r="E17" s="29">
        <v>85</v>
      </c>
      <c r="F17" s="2">
        <v>12</v>
      </c>
      <c r="G17" s="9">
        <f t="shared" si="0"/>
        <v>15.584415584415584</v>
      </c>
      <c r="P17" s="7">
        <v>70</v>
      </c>
      <c r="Q17" s="6">
        <f t="shared" si="1"/>
        <v>3</v>
      </c>
      <c r="R17" s="5">
        <f t="shared" si="2"/>
        <v>37</v>
      </c>
    </row>
    <row r="18" spans="3:18" x14ac:dyDescent="0.3">
      <c r="C18" s="2" t="s">
        <v>71</v>
      </c>
      <c r="D18" s="29">
        <v>23080024</v>
      </c>
      <c r="E18" s="29">
        <v>85</v>
      </c>
      <c r="F18" s="2">
        <v>12</v>
      </c>
      <c r="G18" s="9">
        <f t="shared" si="0"/>
        <v>15.584415584415584</v>
      </c>
      <c r="P18" s="8">
        <v>67.5</v>
      </c>
      <c r="Q18" s="6">
        <f t="shared" si="1"/>
        <v>2</v>
      </c>
      <c r="R18" s="5">
        <f t="shared" si="2"/>
        <v>39</v>
      </c>
    </row>
    <row r="19" spans="3:18" ht="17.45" customHeight="1" x14ac:dyDescent="0.3">
      <c r="C19" s="2" t="s">
        <v>140</v>
      </c>
      <c r="D19" s="29">
        <v>23080033</v>
      </c>
      <c r="E19" s="29">
        <v>85</v>
      </c>
      <c r="F19" s="2">
        <v>12</v>
      </c>
      <c r="G19" s="9">
        <f t="shared" si="0"/>
        <v>15.584415584415584</v>
      </c>
      <c r="P19" s="8">
        <v>65</v>
      </c>
      <c r="Q19" s="6">
        <f t="shared" si="1"/>
        <v>7</v>
      </c>
      <c r="R19" s="5">
        <f t="shared" si="2"/>
        <v>46</v>
      </c>
    </row>
    <row r="20" spans="3:18" ht="17.45" customHeight="1" x14ac:dyDescent="0.3">
      <c r="C20" s="2" t="s">
        <v>41</v>
      </c>
      <c r="D20" s="29">
        <v>23080047</v>
      </c>
      <c r="E20" s="29">
        <v>85</v>
      </c>
      <c r="F20" s="2">
        <v>12</v>
      </c>
      <c r="G20" s="9">
        <f t="shared" si="0"/>
        <v>15.584415584415584</v>
      </c>
      <c r="P20" s="7">
        <v>62.5</v>
      </c>
      <c r="Q20" s="6">
        <f t="shared" si="1"/>
        <v>1</v>
      </c>
      <c r="R20" s="5">
        <f t="shared" si="2"/>
        <v>47</v>
      </c>
    </row>
    <row r="21" spans="3:18" x14ac:dyDescent="0.3">
      <c r="C21" s="2" t="s">
        <v>107</v>
      </c>
      <c r="D21" s="29">
        <v>23080096</v>
      </c>
      <c r="E21" s="29">
        <v>85</v>
      </c>
      <c r="F21" s="2">
        <v>12</v>
      </c>
      <c r="G21" s="9">
        <f t="shared" si="0"/>
        <v>15.584415584415584</v>
      </c>
      <c r="P21" s="8">
        <v>60</v>
      </c>
      <c r="Q21" s="6">
        <f t="shared" si="1"/>
        <v>6</v>
      </c>
      <c r="R21" s="5">
        <f t="shared" si="2"/>
        <v>53</v>
      </c>
    </row>
    <row r="22" spans="3:18" x14ac:dyDescent="0.3">
      <c r="C22" s="2" t="s">
        <v>91</v>
      </c>
      <c r="D22" s="29">
        <v>23080011</v>
      </c>
      <c r="E22" s="29">
        <v>82.5</v>
      </c>
      <c r="F22" s="2">
        <v>18</v>
      </c>
      <c r="G22" s="9">
        <f t="shared" si="0"/>
        <v>23.376623376623375</v>
      </c>
      <c r="P22" s="8">
        <v>57.5</v>
      </c>
      <c r="Q22" s="6">
        <f t="shared" si="1"/>
        <v>4</v>
      </c>
      <c r="R22" s="5">
        <f t="shared" si="2"/>
        <v>57</v>
      </c>
    </row>
    <row r="23" spans="3:18" x14ac:dyDescent="0.3">
      <c r="C23" s="2" t="s">
        <v>69</v>
      </c>
      <c r="D23" s="29">
        <v>23080017</v>
      </c>
      <c r="E23" s="29">
        <v>82.5</v>
      </c>
      <c r="F23" s="2">
        <v>18</v>
      </c>
      <c r="G23" s="9">
        <f t="shared" si="0"/>
        <v>23.376623376623375</v>
      </c>
      <c r="P23" s="7">
        <v>55</v>
      </c>
      <c r="Q23" s="6">
        <f t="shared" si="1"/>
        <v>1</v>
      </c>
      <c r="R23" s="5">
        <f t="shared" si="2"/>
        <v>58</v>
      </c>
    </row>
    <row r="24" spans="3:18" x14ac:dyDescent="0.3">
      <c r="C24" s="2" t="s">
        <v>53</v>
      </c>
      <c r="D24" s="29">
        <v>23080026</v>
      </c>
      <c r="E24" s="29">
        <v>82.5</v>
      </c>
      <c r="F24" s="2">
        <v>18</v>
      </c>
      <c r="G24" s="9">
        <f t="shared" si="0"/>
        <v>23.376623376623375</v>
      </c>
      <c r="P24" s="8">
        <v>52.5</v>
      </c>
      <c r="Q24" s="6">
        <f t="shared" si="1"/>
        <v>2</v>
      </c>
      <c r="R24" s="5">
        <f t="shared" si="2"/>
        <v>60</v>
      </c>
    </row>
    <row r="25" spans="3:18" x14ac:dyDescent="0.3">
      <c r="C25" s="2" t="s">
        <v>76</v>
      </c>
      <c r="D25" s="29">
        <v>23080001</v>
      </c>
      <c r="E25" s="29">
        <v>80</v>
      </c>
      <c r="F25" s="2">
        <v>21</v>
      </c>
      <c r="G25" s="9">
        <f t="shared" si="0"/>
        <v>27.27272727272727</v>
      </c>
      <c r="P25" s="8">
        <v>50</v>
      </c>
      <c r="Q25" s="6">
        <f t="shared" si="1"/>
        <v>1</v>
      </c>
      <c r="R25" s="5">
        <f t="shared" si="2"/>
        <v>61</v>
      </c>
    </row>
    <row r="26" spans="3:18" x14ac:dyDescent="0.3">
      <c r="C26" s="2" t="s">
        <v>51</v>
      </c>
      <c r="D26" s="29">
        <v>23080006</v>
      </c>
      <c r="E26" s="29">
        <v>80</v>
      </c>
      <c r="F26" s="2">
        <v>21</v>
      </c>
      <c r="G26" s="9">
        <f t="shared" si="0"/>
        <v>27.27272727272727</v>
      </c>
      <c r="P26" s="7">
        <v>47.5</v>
      </c>
      <c r="Q26" s="6">
        <f t="shared" si="1"/>
        <v>0</v>
      </c>
      <c r="R26" s="5">
        <f t="shared" si="2"/>
        <v>61</v>
      </c>
    </row>
    <row r="27" spans="3:18" x14ac:dyDescent="0.3">
      <c r="C27" s="2" t="s">
        <v>89</v>
      </c>
      <c r="D27" s="29">
        <v>23080015</v>
      </c>
      <c r="E27" s="29">
        <v>80</v>
      </c>
      <c r="F27" s="2">
        <v>21</v>
      </c>
      <c r="G27" s="9">
        <f t="shared" si="0"/>
        <v>27.27272727272727</v>
      </c>
      <c r="P27" s="8">
        <v>45</v>
      </c>
      <c r="Q27" s="6">
        <f t="shared" si="1"/>
        <v>1</v>
      </c>
      <c r="R27" s="5">
        <f t="shared" si="2"/>
        <v>62</v>
      </c>
    </row>
    <row r="28" spans="3:18" x14ac:dyDescent="0.3">
      <c r="C28" s="2" t="s">
        <v>94</v>
      </c>
      <c r="D28" s="29">
        <v>23080076</v>
      </c>
      <c r="E28" s="29">
        <v>80</v>
      </c>
      <c r="F28" s="2">
        <v>21</v>
      </c>
      <c r="G28" s="9">
        <f t="shared" si="0"/>
        <v>27.27272727272727</v>
      </c>
      <c r="P28" s="8">
        <v>42.5</v>
      </c>
      <c r="Q28" s="6">
        <f t="shared" si="1"/>
        <v>2</v>
      </c>
      <c r="R28" s="5">
        <f t="shared" si="2"/>
        <v>64</v>
      </c>
    </row>
    <row r="29" spans="3:18" ht="17.45" customHeight="1" x14ac:dyDescent="0.3">
      <c r="C29" s="2" t="s">
        <v>165</v>
      </c>
      <c r="D29" s="29">
        <v>23080114</v>
      </c>
      <c r="E29" s="29">
        <v>80</v>
      </c>
      <c r="F29" s="2">
        <v>21</v>
      </c>
      <c r="G29" s="9">
        <f t="shared" si="0"/>
        <v>27.27272727272727</v>
      </c>
      <c r="P29" s="7">
        <v>40</v>
      </c>
      <c r="Q29" s="6">
        <f t="shared" si="1"/>
        <v>2</v>
      </c>
      <c r="R29" s="5">
        <f t="shared" si="2"/>
        <v>66</v>
      </c>
    </row>
    <row r="30" spans="3:18" x14ac:dyDescent="0.3">
      <c r="C30" s="2" t="s">
        <v>83</v>
      </c>
      <c r="D30" s="29">
        <v>23080031</v>
      </c>
      <c r="E30" s="29">
        <v>77.5</v>
      </c>
      <c r="F30" s="2">
        <v>26</v>
      </c>
      <c r="G30" s="9">
        <f t="shared" si="0"/>
        <v>33.766233766233768</v>
      </c>
      <c r="P30" s="8">
        <v>37.5</v>
      </c>
      <c r="Q30" s="6">
        <f t="shared" si="1"/>
        <v>1</v>
      </c>
      <c r="R30" s="5">
        <f t="shared" si="2"/>
        <v>67</v>
      </c>
    </row>
    <row r="31" spans="3:18" x14ac:dyDescent="0.3">
      <c r="C31" s="2" t="s">
        <v>108</v>
      </c>
      <c r="D31" s="29">
        <v>23080063</v>
      </c>
      <c r="E31" s="29">
        <v>77.5</v>
      </c>
      <c r="F31" s="2">
        <v>26</v>
      </c>
      <c r="G31" s="9">
        <f t="shared" si="0"/>
        <v>33.766233766233768</v>
      </c>
      <c r="P31" s="8">
        <v>35</v>
      </c>
      <c r="Q31" s="6">
        <f t="shared" si="1"/>
        <v>2</v>
      </c>
      <c r="R31" s="5">
        <f t="shared" si="2"/>
        <v>69</v>
      </c>
    </row>
    <row r="32" spans="3:18" ht="17.45" customHeight="1" x14ac:dyDescent="0.3">
      <c r="C32" s="2" t="s">
        <v>155</v>
      </c>
      <c r="D32" s="29">
        <v>23080082</v>
      </c>
      <c r="E32" s="29">
        <v>77.5</v>
      </c>
      <c r="F32" s="2">
        <v>26</v>
      </c>
      <c r="G32" s="9">
        <f t="shared" si="0"/>
        <v>33.766233766233768</v>
      </c>
      <c r="P32" s="7">
        <v>32.5</v>
      </c>
      <c r="Q32" s="6">
        <f t="shared" si="1"/>
        <v>3</v>
      </c>
      <c r="R32" s="5">
        <f t="shared" si="2"/>
        <v>72</v>
      </c>
    </row>
    <row r="33" spans="3:18" ht="17.45" customHeight="1" x14ac:dyDescent="0.3">
      <c r="C33" s="2" t="s">
        <v>166</v>
      </c>
      <c r="D33" s="29">
        <v>23080119</v>
      </c>
      <c r="E33" s="29">
        <v>77.5</v>
      </c>
      <c r="F33" s="2">
        <v>26</v>
      </c>
      <c r="G33" s="9">
        <f t="shared" si="0"/>
        <v>33.766233766233768</v>
      </c>
      <c r="P33" s="8">
        <v>30</v>
      </c>
      <c r="Q33" s="6">
        <f t="shared" si="1"/>
        <v>0</v>
      </c>
      <c r="R33" s="5">
        <f t="shared" si="2"/>
        <v>72</v>
      </c>
    </row>
    <row r="34" spans="3:18" x14ac:dyDescent="0.3">
      <c r="C34" s="2" t="s">
        <v>43</v>
      </c>
      <c r="D34" s="29">
        <v>23080023</v>
      </c>
      <c r="E34" s="29">
        <v>75</v>
      </c>
      <c r="F34" s="2">
        <v>30</v>
      </c>
      <c r="G34" s="9">
        <f t="shared" si="0"/>
        <v>38.961038961038966</v>
      </c>
      <c r="P34" s="8">
        <v>27.5</v>
      </c>
      <c r="Q34" s="6">
        <f t="shared" si="1"/>
        <v>0</v>
      </c>
      <c r="R34" s="5">
        <f t="shared" si="2"/>
        <v>72</v>
      </c>
    </row>
    <row r="35" spans="3:18" ht="17.45" customHeight="1" x14ac:dyDescent="0.3">
      <c r="C35" s="2" t="s">
        <v>142</v>
      </c>
      <c r="D35" s="29">
        <v>23080039</v>
      </c>
      <c r="E35" s="29">
        <v>75</v>
      </c>
      <c r="F35" s="2">
        <v>30</v>
      </c>
      <c r="G35" s="9">
        <f t="shared" si="0"/>
        <v>38.961038961038966</v>
      </c>
      <c r="P35" s="7">
        <v>25</v>
      </c>
      <c r="Q35" s="6">
        <f t="shared" si="1"/>
        <v>1</v>
      </c>
      <c r="R35" s="5">
        <f t="shared" si="2"/>
        <v>73</v>
      </c>
    </row>
    <row r="36" spans="3:18" x14ac:dyDescent="0.3">
      <c r="C36" s="2" t="s">
        <v>154</v>
      </c>
      <c r="D36" s="29">
        <v>23080080</v>
      </c>
      <c r="E36" s="29">
        <v>75</v>
      </c>
      <c r="F36" s="2">
        <v>30</v>
      </c>
      <c r="G36" s="9">
        <f t="shared" si="0"/>
        <v>38.961038961038966</v>
      </c>
      <c r="P36" s="8">
        <v>22.5</v>
      </c>
      <c r="Q36" s="6">
        <f t="shared" si="1"/>
        <v>1</v>
      </c>
      <c r="R36" s="5">
        <f t="shared" si="2"/>
        <v>74</v>
      </c>
    </row>
    <row r="37" spans="3:18" x14ac:dyDescent="0.3">
      <c r="C37" s="2" t="s">
        <v>100</v>
      </c>
      <c r="D37" s="29">
        <v>23080095</v>
      </c>
      <c r="E37" s="29">
        <v>75</v>
      </c>
      <c r="F37" s="2">
        <v>30</v>
      </c>
      <c r="G37" s="9">
        <f t="shared" si="0"/>
        <v>38.961038961038966</v>
      </c>
      <c r="P37" s="8">
        <v>20</v>
      </c>
      <c r="Q37" s="6">
        <f t="shared" si="1"/>
        <v>0</v>
      </c>
      <c r="R37" s="5">
        <f t="shared" si="2"/>
        <v>74</v>
      </c>
    </row>
    <row r="38" spans="3:18" ht="17.45" customHeight="1" x14ac:dyDescent="0.3">
      <c r="C38" s="2" t="s">
        <v>109</v>
      </c>
      <c r="D38" s="29">
        <v>23080069</v>
      </c>
      <c r="E38" s="29">
        <v>72.5</v>
      </c>
      <c r="F38" s="2">
        <v>34</v>
      </c>
      <c r="G38" s="9">
        <f t="shared" si="0"/>
        <v>44.155844155844157</v>
      </c>
      <c r="P38" s="7">
        <v>17.5</v>
      </c>
      <c r="Q38" s="6">
        <f t="shared" si="1"/>
        <v>0</v>
      </c>
      <c r="R38" s="5">
        <f t="shared" si="2"/>
        <v>74</v>
      </c>
    </row>
    <row r="39" spans="3:18" ht="17.45" customHeight="1" x14ac:dyDescent="0.3">
      <c r="C39" s="2" t="s">
        <v>118</v>
      </c>
      <c r="D39" s="29">
        <v>23080035</v>
      </c>
      <c r="E39" s="29">
        <v>70</v>
      </c>
      <c r="F39" s="2">
        <v>35</v>
      </c>
      <c r="G39" s="9">
        <f t="shared" si="0"/>
        <v>45.454545454545453</v>
      </c>
      <c r="P39" s="8">
        <v>15</v>
      </c>
      <c r="Q39" s="6">
        <f t="shared" si="1"/>
        <v>0</v>
      </c>
      <c r="R39" s="5">
        <f t="shared" si="2"/>
        <v>74</v>
      </c>
    </row>
    <row r="40" spans="3:18" x14ac:dyDescent="0.3">
      <c r="C40" s="2" t="s">
        <v>162</v>
      </c>
      <c r="D40" s="29">
        <v>23080108</v>
      </c>
      <c r="E40" s="29">
        <v>70</v>
      </c>
      <c r="F40" s="2">
        <v>35</v>
      </c>
      <c r="G40" s="9">
        <f t="shared" si="0"/>
        <v>45.454545454545453</v>
      </c>
      <c r="P40" s="8">
        <v>12.5</v>
      </c>
      <c r="Q40" s="6">
        <f t="shared" si="1"/>
        <v>0</v>
      </c>
      <c r="R40" s="5">
        <f t="shared" si="2"/>
        <v>74</v>
      </c>
    </row>
    <row r="41" spans="3:18" ht="17.45" customHeight="1" x14ac:dyDescent="0.3">
      <c r="C41" s="2" t="s">
        <v>167</v>
      </c>
      <c r="D41" s="29">
        <v>23080130</v>
      </c>
      <c r="E41" s="29">
        <v>70</v>
      </c>
      <c r="F41" s="2">
        <v>35</v>
      </c>
      <c r="G41" s="9">
        <f t="shared" si="0"/>
        <v>45.454545454545453</v>
      </c>
      <c r="P41" s="7">
        <v>10</v>
      </c>
      <c r="Q41" s="6">
        <f t="shared" si="1"/>
        <v>0</v>
      </c>
      <c r="R41" s="5">
        <f t="shared" si="2"/>
        <v>74</v>
      </c>
    </row>
    <row r="42" spans="3:18" x14ac:dyDescent="0.3">
      <c r="C42" s="2" t="s">
        <v>77</v>
      </c>
      <c r="D42" s="29">
        <v>23080061</v>
      </c>
      <c r="E42" s="29">
        <v>67.5</v>
      </c>
      <c r="F42" s="2">
        <v>38</v>
      </c>
      <c r="G42" s="9">
        <f t="shared" si="0"/>
        <v>49.350649350649348</v>
      </c>
      <c r="P42" s="8">
        <v>7.5</v>
      </c>
      <c r="Q42" s="6">
        <f t="shared" si="1"/>
        <v>0</v>
      </c>
      <c r="R42" s="5">
        <f t="shared" si="2"/>
        <v>74</v>
      </c>
    </row>
    <row r="43" spans="3:18" x14ac:dyDescent="0.3">
      <c r="C43" s="2" t="s">
        <v>112</v>
      </c>
      <c r="D43" s="29">
        <v>23080074</v>
      </c>
      <c r="E43" s="29">
        <v>67.5</v>
      </c>
      <c r="F43" s="2">
        <v>38</v>
      </c>
      <c r="G43" s="9">
        <f t="shared" si="0"/>
        <v>49.350649350649348</v>
      </c>
      <c r="P43" s="8">
        <v>5</v>
      </c>
      <c r="Q43" s="6">
        <f t="shared" si="1"/>
        <v>0</v>
      </c>
      <c r="R43" s="5">
        <f t="shared" si="2"/>
        <v>74</v>
      </c>
    </row>
    <row r="44" spans="3:18" ht="17.45" customHeight="1" x14ac:dyDescent="0.3">
      <c r="C44" s="2" t="s">
        <v>85</v>
      </c>
      <c r="D44" s="29">
        <v>23080020</v>
      </c>
      <c r="E44" s="29">
        <v>65</v>
      </c>
      <c r="F44" s="2">
        <v>40</v>
      </c>
      <c r="G44" s="9">
        <f t="shared" si="0"/>
        <v>51.94805194805194</v>
      </c>
      <c r="P44" s="7">
        <v>2.5</v>
      </c>
      <c r="Q44" s="6">
        <f t="shared" si="1"/>
        <v>0</v>
      </c>
      <c r="R44" s="5">
        <f t="shared" si="2"/>
        <v>74</v>
      </c>
    </row>
    <row r="45" spans="3:18" x14ac:dyDescent="0.3">
      <c r="C45" s="2" t="s">
        <v>146</v>
      </c>
      <c r="D45" s="29">
        <v>23080060</v>
      </c>
      <c r="E45" s="29">
        <v>65</v>
      </c>
      <c r="F45" s="2">
        <v>40</v>
      </c>
      <c r="G45" s="9">
        <f t="shared" si="0"/>
        <v>51.94805194805194</v>
      </c>
      <c r="P45" s="8">
        <v>0</v>
      </c>
      <c r="Q45" s="6">
        <f t="shared" si="1"/>
        <v>47</v>
      </c>
      <c r="R45" s="5">
        <f t="shared" si="2"/>
        <v>121</v>
      </c>
    </row>
    <row r="46" spans="3:18" ht="17.45" customHeight="1" x14ac:dyDescent="0.3">
      <c r="C46" s="2" t="s">
        <v>86</v>
      </c>
      <c r="D46" s="29">
        <v>23080066</v>
      </c>
      <c r="E46" s="29">
        <v>65</v>
      </c>
      <c r="F46" s="2">
        <v>40</v>
      </c>
      <c r="G46" s="9">
        <f t="shared" si="0"/>
        <v>51.94805194805194</v>
      </c>
    </row>
    <row r="47" spans="3:18" x14ac:dyDescent="0.3">
      <c r="C47" s="2" t="s">
        <v>90</v>
      </c>
      <c r="D47" s="29">
        <v>23080081</v>
      </c>
      <c r="E47" s="29">
        <v>65</v>
      </c>
      <c r="F47" s="2">
        <v>40</v>
      </c>
      <c r="G47" s="9">
        <f t="shared" si="0"/>
        <v>51.94805194805194</v>
      </c>
      <c r="P47" s="3" t="s">
        <v>4</v>
      </c>
      <c r="Q47" s="16">
        <v>119</v>
      </c>
      <c r="R47" s="1" t="s">
        <v>3</v>
      </c>
    </row>
    <row r="48" spans="3:18" x14ac:dyDescent="0.3">
      <c r="C48" s="2" t="s">
        <v>110</v>
      </c>
      <c r="D48" s="29">
        <v>23080085</v>
      </c>
      <c r="E48" s="29">
        <v>65</v>
      </c>
      <c r="F48" s="2">
        <v>40</v>
      </c>
      <c r="G48" s="9">
        <f t="shared" si="0"/>
        <v>51.94805194805194</v>
      </c>
      <c r="P48" s="3" t="s">
        <v>2</v>
      </c>
      <c r="Q48" s="20">
        <v>66.900000000000006</v>
      </c>
      <c r="R48" s="1" t="s">
        <v>0</v>
      </c>
    </row>
    <row r="49" spans="3:18" ht="17.45" customHeight="1" x14ac:dyDescent="0.3">
      <c r="C49" s="2" t="s">
        <v>92</v>
      </c>
      <c r="D49" s="29">
        <v>23080100</v>
      </c>
      <c r="E49" s="29">
        <v>65</v>
      </c>
      <c r="F49" s="2">
        <v>40</v>
      </c>
      <c r="G49" s="9">
        <f t="shared" si="0"/>
        <v>51.94805194805194</v>
      </c>
      <c r="P49" s="3" t="s">
        <v>1</v>
      </c>
      <c r="Q49" s="32">
        <v>92.5</v>
      </c>
      <c r="R49" s="1" t="s">
        <v>0</v>
      </c>
    </row>
    <row r="50" spans="3:18" ht="17.45" customHeight="1" x14ac:dyDescent="0.3">
      <c r="C50" s="2" t="s">
        <v>55</v>
      </c>
      <c r="D50" s="29">
        <v>23080115</v>
      </c>
      <c r="E50" s="29">
        <v>65</v>
      </c>
      <c r="F50" s="2">
        <v>40</v>
      </c>
      <c r="G50" s="9">
        <f t="shared" si="0"/>
        <v>51.94805194805194</v>
      </c>
    </row>
    <row r="51" spans="3:18" x14ac:dyDescent="0.3">
      <c r="C51" s="2" t="s">
        <v>66</v>
      </c>
      <c r="D51" s="29">
        <v>23080004</v>
      </c>
      <c r="E51" s="29">
        <v>62.5</v>
      </c>
      <c r="F51" s="2">
        <v>47</v>
      </c>
      <c r="G51" s="9">
        <f t="shared" si="0"/>
        <v>61.038961038961034</v>
      </c>
    </row>
    <row r="52" spans="3:18" x14ac:dyDescent="0.3">
      <c r="C52" s="2" t="s">
        <v>49</v>
      </c>
      <c r="D52" s="29">
        <v>23080038</v>
      </c>
      <c r="E52" s="29">
        <v>60</v>
      </c>
      <c r="F52" s="2">
        <v>48</v>
      </c>
      <c r="G52" s="9">
        <f t="shared" si="0"/>
        <v>62.337662337662337</v>
      </c>
    </row>
    <row r="53" spans="3:18" ht="17.45" customHeight="1" x14ac:dyDescent="0.3">
      <c r="C53" s="2" t="s">
        <v>40</v>
      </c>
      <c r="D53" s="29">
        <v>23080052</v>
      </c>
      <c r="E53" s="29">
        <v>60</v>
      </c>
      <c r="F53" s="2">
        <v>48</v>
      </c>
      <c r="G53" s="9">
        <f t="shared" si="0"/>
        <v>62.337662337662337</v>
      </c>
    </row>
    <row r="54" spans="3:18" ht="17.45" customHeight="1" x14ac:dyDescent="0.3">
      <c r="C54" s="2" t="s">
        <v>149</v>
      </c>
      <c r="D54" s="29">
        <v>23080071</v>
      </c>
      <c r="E54" s="29">
        <v>60</v>
      </c>
      <c r="F54" s="2">
        <v>48</v>
      </c>
      <c r="G54" s="9">
        <f t="shared" si="0"/>
        <v>62.337662337662337</v>
      </c>
    </row>
    <row r="55" spans="3:18" x14ac:dyDescent="0.3">
      <c r="C55" s="2" t="s">
        <v>117</v>
      </c>
      <c r="D55" s="29">
        <v>23080075</v>
      </c>
      <c r="E55" s="29">
        <v>60</v>
      </c>
      <c r="F55" s="2">
        <v>48</v>
      </c>
      <c r="G55" s="9">
        <f t="shared" si="0"/>
        <v>62.337662337662337</v>
      </c>
    </row>
    <row r="56" spans="3:18" x14ac:dyDescent="0.3">
      <c r="C56" s="2" t="s">
        <v>163</v>
      </c>
      <c r="D56" s="29">
        <v>23080109</v>
      </c>
      <c r="E56" s="29">
        <v>60</v>
      </c>
      <c r="F56" s="2">
        <v>48</v>
      </c>
      <c r="G56" s="9">
        <f t="shared" si="0"/>
        <v>62.337662337662337</v>
      </c>
    </row>
    <row r="57" spans="3:18" ht="17.45" customHeight="1" x14ac:dyDescent="0.3">
      <c r="C57" s="2" t="s">
        <v>168</v>
      </c>
      <c r="D57" s="29">
        <v>23080121</v>
      </c>
      <c r="E57" s="29">
        <v>60</v>
      </c>
      <c r="F57" s="2">
        <v>48</v>
      </c>
      <c r="G57" s="9">
        <f t="shared" si="0"/>
        <v>62.337662337662337</v>
      </c>
    </row>
    <row r="58" spans="3:18" ht="17.45" customHeight="1" x14ac:dyDescent="0.3">
      <c r="C58" s="2" t="s">
        <v>59</v>
      </c>
      <c r="D58" s="29">
        <v>23080029</v>
      </c>
      <c r="E58" s="29">
        <v>57.5</v>
      </c>
      <c r="F58" s="2">
        <v>54</v>
      </c>
      <c r="G58" s="9">
        <f t="shared" si="0"/>
        <v>70.129870129870127</v>
      </c>
    </row>
    <row r="59" spans="3:18" ht="17.45" customHeight="1" x14ac:dyDescent="0.3">
      <c r="C59" s="2" t="s">
        <v>98</v>
      </c>
      <c r="D59" s="29">
        <v>23080083</v>
      </c>
      <c r="E59" s="29">
        <v>57.5</v>
      </c>
      <c r="F59" s="2">
        <v>54</v>
      </c>
      <c r="G59" s="9">
        <f t="shared" si="0"/>
        <v>70.129870129870127</v>
      </c>
    </row>
    <row r="60" spans="3:18" x14ac:dyDescent="0.3">
      <c r="C60" s="2" t="s">
        <v>158</v>
      </c>
      <c r="D60" s="29">
        <v>23080092</v>
      </c>
      <c r="E60" s="29">
        <v>57.5</v>
      </c>
      <c r="F60" s="2">
        <v>54</v>
      </c>
      <c r="G60" s="9">
        <f t="shared" si="0"/>
        <v>70.129870129870127</v>
      </c>
    </row>
    <row r="61" spans="3:18" ht="17.45" customHeight="1" x14ac:dyDescent="0.3">
      <c r="C61" s="2" t="s">
        <v>119</v>
      </c>
      <c r="D61" s="29">
        <v>23080113</v>
      </c>
      <c r="E61" s="29">
        <v>57.5</v>
      </c>
      <c r="F61" s="2">
        <v>54</v>
      </c>
      <c r="G61" s="9">
        <f t="shared" si="0"/>
        <v>70.129870129870127</v>
      </c>
    </row>
    <row r="62" spans="3:18" ht="17.45" customHeight="1" x14ac:dyDescent="0.3">
      <c r="C62" s="2" t="s">
        <v>145</v>
      </c>
      <c r="D62" s="29">
        <v>23080059</v>
      </c>
      <c r="E62" s="29">
        <v>55</v>
      </c>
      <c r="F62" s="2">
        <v>58</v>
      </c>
      <c r="G62" s="9">
        <f t="shared" si="0"/>
        <v>75.324675324675326</v>
      </c>
    </row>
    <row r="63" spans="3:18" x14ac:dyDescent="0.3">
      <c r="C63" s="2" t="s">
        <v>153</v>
      </c>
      <c r="D63" s="29">
        <v>23080079</v>
      </c>
      <c r="E63" s="29">
        <v>52.5</v>
      </c>
      <c r="F63" s="2">
        <v>59</v>
      </c>
      <c r="G63" s="9">
        <f t="shared" si="0"/>
        <v>76.623376623376629</v>
      </c>
    </row>
    <row r="64" spans="3:18" ht="17.45" customHeight="1" x14ac:dyDescent="0.3">
      <c r="C64" s="2" t="s">
        <v>96</v>
      </c>
      <c r="D64" s="29">
        <v>23080088</v>
      </c>
      <c r="E64" s="29">
        <v>52.5</v>
      </c>
      <c r="F64" s="2">
        <v>59</v>
      </c>
      <c r="G64" s="9">
        <f t="shared" si="0"/>
        <v>76.623376623376629</v>
      </c>
    </row>
    <row r="65" spans="3:7" x14ac:dyDescent="0.3">
      <c r="C65" s="2" t="s">
        <v>150</v>
      </c>
      <c r="D65" s="29">
        <v>23080072</v>
      </c>
      <c r="E65" s="29">
        <v>50</v>
      </c>
      <c r="F65" s="2">
        <v>61</v>
      </c>
      <c r="G65" s="9">
        <f t="shared" si="0"/>
        <v>79.220779220779221</v>
      </c>
    </row>
    <row r="66" spans="3:7" ht="17.45" customHeight="1" x14ac:dyDescent="0.3">
      <c r="C66" s="2" t="s">
        <v>54</v>
      </c>
      <c r="D66" s="29">
        <v>23080008</v>
      </c>
      <c r="E66" s="29">
        <v>45</v>
      </c>
      <c r="F66" s="2">
        <v>62</v>
      </c>
      <c r="G66" s="9">
        <f t="shared" si="0"/>
        <v>80.519480519480524</v>
      </c>
    </row>
    <row r="67" spans="3:7" x14ac:dyDescent="0.3">
      <c r="C67" s="2" t="s">
        <v>42</v>
      </c>
      <c r="D67" s="29">
        <v>23080040</v>
      </c>
      <c r="E67" s="29">
        <v>42.5</v>
      </c>
      <c r="F67" s="2">
        <v>63</v>
      </c>
      <c r="G67" s="9">
        <f t="shared" si="0"/>
        <v>81.818181818181827</v>
      </c>
    </row>
    <row r="68" spans="3:7" x14ac:dyDescent="0.3">
      <c r="C68" s="2" t="s">
        <v>156</v>
      </c>
      <c r="D68" s="29">
        <v>23080084</v>
      </c>
      <c r="E68" s="29">
        <v>42.5</v>
      </c>
      <c r="F68" s="2">
        <v>63</v>
      </c>
      <c r="G68" s="9">
        <f t="shared" si="0"/>
        <v>81.818181818181827</v>
      </c>
    </row>
    <row r="69" spans="3:7" ht="17.45" customHeight="1" x14ac:dyDescent="0.3">
      <c r="C69" s="2" t="s">
        <v>138</v>
      </c>
      <c r="D69" s="29">
        <v>23080027</v>
      </c>
      <c r="E69" s="29">
        <v>40</v>
      </c>
      <c r="F69" s="2">
        <v>65</v>
      </c>
      <c r="G69" s="9">
        <f t="shared" si="0"/>
        <v>84.415584415584405</v>
      </c>
    </row>
    <row r="70" spans="3:7" x14ac:dyDescent="0.3">
      <c r="C70" s="2" t="s">
        <v>161</v>
      </c>
      <c r="D70" s="29">
        <v>23080107</v>
      </c>
      <c r="E70" s="29">
        <v>40</v>
      </c>
      <c r="F70" s="2">
        <v>65</v>
      </c>
      <c r="G70" s="9">
        <f t="shared" ref="G70:G78" si="3">F70/77*100</f>
        <v>84.415584415584405</v>
      </c>
    </row>
    <row r="71" spans="3:7" x14ac:dyDescent="0.3">
      <c r="C71" s="2" t="s">
        <v>88</v>
      </c>
      <c r="D71" s="29">
        <v>23080002</v>
      </c>
      <c r="E71" s="29">
        <v>37.5</v>
      </c>
      <c r="F71" s="2">
        <v>67</v>
      </c>
      <c r="G71" s="9">
        <f t="shared" si="3"/>
        <v>87.012987012987011</v>
      </c>
    </row>
    <row r="72" spans="3:7" x14ac:dyDescent="0.3">
      <c r="C72" s="2" t="s">
        <v>56</v>
      </c>
      <c r="D72" s="29">
        <v>23080049</v>
      </c>
      <c r="E72" s="29">
        <v>35</v>
      </c>
      <c r="F72" s="2">
        <v>68</v>
      </c>
      <c r="G72" s="9">
        <f t="shared" si="3"/>
        <v>88.311688311688314</v>
      </c>
    </row>
    <row r="73" spans="3:7" x14ac:dyDescent="0.3">
      <c r="C73" s="2" t="s">
        <v>159</v>
      </c>
      <c r="D73" s="29">
        <v>23080093</v>
      </c>
      <c r="E73" s="29">
        <v>35</v>
      </c>
      <c r="F73" s="2">
        <v>68</v>
      </c>
      <c r="G73" s="9">
        <f t="shared" si="3"/>
        <v>88.311688311688314</v>
      </c>
    </row>
    <row r="74" spans="3:7" x14ac:dyDescent="0.3">
      <c r="C74" s="2" t="s">
        <v>143</v>
      </c>
      <c r="D74" s="29">
        <v>23080044</v>
      </c>
      <c r="E74" s="29">
        <v>32.5</v>
      </c>
      <c r="F74" s="2">
        <v>70</v>
      </c>
      <c r="G74" s="9">
        <f t="shared" si="3"/>
        <v>90.909090909090907</v>
      </c>
    </row>
    <row r="75" spans="3:7" x14ac:dyDescent="0.3">
      <c r="C75" s="2" t="s">
        <v>63</v>
      </c>
      <c r="D75" s="29">
        <v>23080050</v>
      </c>
      <c r="E75" s="29">
        <v>32.5</v>
      </c>
      <c r="F75" s="2">
        <v>70</v>
      </c>
      <c r="G75" s="9">
        <f t="shared" si="3"/>
        <v>90.909090909090907</v>
      </c>
    </row>
    <row r="76" spans="3:7" x14ac:dyDescent="0.3">
      <c r="C76" s="2" t="s">
        <v>104</v>
      </c>
      <c r="D76" s="29">
        <v>23080067</v>
      </c>
      <c r="E76" s="29">
        <v>32.5</v>
      </c>
      <c r="F76" s="2">
        <v>70</v>
      </c>
      <c r="G76" s="9">
        <f t="shared" si="3"/>
        <v>90.909090909090907</v>
      </c>
    </row>
    <row r="77" spans="3:7" x14ac:dyDescent="0.3">
      <c r="C77" s="2" t="s">
        <v>70</v>
      </c>
      <c r="D77" s="29">
        <v>23080007</v>
      </c>
      <c r="E77" s="29">
        <v>25</v>
      </c>
      <c r="F77" s="2">
        <v>73</v>
      </c>
      <c r="G77" s="9">
        <f t="shared" si="3"/>
        <v>94.805194805194802</v>
      </c>
    </row>
    <row r="78" spans="3:7" x14ac:dyDescent="0.3">
      <c r="C78" s="2" t="s">
        <v>87</v>
      </c>
      <c r="D78" s="29">
        <v>23080062</v>
      </c>
      <c r="E78" s="29">
        <v>22.5</v>
      </c>
      <c r="F78" s="2">
        <v>74</v>
      </c>
      <c r="G78" s="9">
        <f t="shared" si="3"/>
        <v>96.103896103896105</v>
      </c>
    </row>
    <row r="79" spans="3:7" x14ac:dyDescent="0.3">
      <c r="C79" s="2" t="s">
        <v>116</v>
      </c>
      <c r="D79" s="29">
        <v>23080003</v>
      </c>
      <c r="E79" s="29">
        <v>0</v>
      </c>
      <c r="F79" s="2">
        <v>119</v>
      </c>
      <c r="G79" s="9">
        <f>F79/119*100</f>
        <v>100</v>
      </c>
    </row>
    <row r="80" spans="3:7" x14ac:dyDescent="0.3">
      <c r="C80" s="2" t="s">
        <v>136</v>
      </c>
      <c r="D80" s="29">
        <v>23080010</v>
      </c>
      <c r="E80" s="29">
        <v>0</v>
      </c>
      <c r="F80" s="2">
        <v>119</v>
      </c>
      <c r="G80" s="9">
        <f>F80/119*100</f>
        <v>100</v>
      </c>
    </row>
    <row r="81" spans="3:7" x14ac:dyDescent="0.3">
      <c r="C81" s="2" t="s">
        <v>137</v>
      </c>
      <c r="D81" s="29">
        <v>23080012</v>
      </c>
      <c r="E81" s="29">
        <v>0</v>
      </c>
      <c r="F81" s="2">
        <v>119</v>
      </c>
      <c r="G81" s="9">
        <f t="shared" ref="G81:G125" si="4">F81/119*100</f>
        <v>100</v>
      </c>
    </row>
    <row r="82" spans="3:7" x14ac:dyDescent="0.3">
      <c r="C82" s="2" t="s">
        <v>101</v>
      </c>
      <c r="D82" s="29">
        <v>23080014</v>
      </c>
      <c r="E82" s="29">
        <v>0</v>
      </c>
      <c r="F82" s="2">
        <v>119</v>
      </c>
      <c r="G82" s="9">
        <f t="shared" si="4"/>
        <v>100</v>
      </c>
    </row>
    <row r="83" spans="3:7" x14ac:dyDescent="0.3">
      <c r="C83" s="2" t="s">
        <v>97</v>
      </c>
      <c r="D83" s="29">
        <v>23080016</v>
      </c>
      <c r="E83" s="29">
        <v>0</v>
      </c>
      <c r="F83" s="2">
        <v>119</v>
      </c>
      <c r="G83" s="9">
        <f t="shared" si="4"/>
        <v>100</v>
      </c>
    </row>
    <row r="84" spans="3:7" x14ac:dyDescent="0.3">
      <c r="C84" s="2" t="s">
        <v>52</v>
      </c>
      <c r="D84" s="29">
        <v>23080019</v>
      </c>
      <c r="E84" s="29">
        <v>0</v>
      </c>
      <c r="F84" s="2">
        <v>119</v>
      </c>
      <c r="G84" s="9">
        <f t="shared" si="4"/>
        <v>100</v>
      </c>
    </row>
    <row r="85" spans="3:7" x14ac:dyDescent="0.3">
      <c r="C85" s="2" t="s">
        <v>37</v>
      </c>
      <c r="D85" s="29">
        <v>23080021</v>
      </c>
      <c r="E85" s="29">
        <v>0</v>
      </c>
      <c r="F85" s="2">
        <v>119</v>
      </c>
      <c r="G85" s="9">
        <f t="shared" si="4"/>
        <v>100</v>
      </c>
    </row>
    <row r="86" spans="3:7" x14ac:dyDescent="0.3">
      <c r="C86" s="2" t="s">
        <v>61</v>
      </c>
      <c r="D86" s="29">
        <v>23080022</v>
      </c>
      <c r="E86" s="29">
        <v>0</v>
      </c>
      <c r="F86" s="2">
        <v>119</v>
      </c>
      <c r="G86" s="9">
        <f t="shared" si="4"/>
        <v>100</v>
      </c>
    </row>
    <row r="87" spans="3:7" x14ac:dyDescent="0.3">
      <c r="C87" s="2" t="s">
        <v>39</v>
      </c>
      <c r="D87" s="29">
        <v>23080028</v>
      </c>
      <c r="E87" s="29">
        <v>0</v>
      </c>
      <c r="F87" s="2">
        <v>119</v>
      </c>
      <c r="G87" s="9">
        <f t="shared" si="4"/>
        <v>100</v>
      </c>
    </row>
    <row r="88" spans="3:7" x14ac:dyDescent="0.3">
      <c r="C88" s="2" t="s">
        <v>67</v>
      </c>
      <c r="D88" s="29">
        <v>23080030</v>
      </c>
      <c r="E88" s="29">
        <v>0</v>
      </c>
      <c r="F88" s="2">
        <v>119</v>
      </c>
      <c r="G88" s="9">
        <f t="shared" si="4"/>
        <v>100</v>
      </c>
    </row>
    <row r="89" spans="3:7" x14ac:dyDescent="0.3">
      <c r="C89" s="2" t="s">
        <v>139</v>
      </c>
      <c r="D89" s="29">
        <v>23080032</v>
      </c>
      <c r="E89" s="29">
        <v>0</v>
      </c>
      <c r="F89" s="2">
        <v>119</v>
      </c>
      <c r="G89" s="9">
        <f t="shared" si="4"/>
        <v>100</v>
      </c>
    </row>
    <row r="90" spans="3:7" x14ac:dyDescent="0.3">
      <c r="C90" s="2" t="s">
        <v>50</v>
      </c>
      <c r="D90" s="29">
        <v>23080036</v>
      </c>
      <c r="E90" s="29">
        <v>0</v>
      </c>
      <c r="F90" s="2">
        <v>119</v>
      </c>
      <c r="G90" s="9">
        <f t="shared" si="4"/>
        <v>100</v>
      </c>
    </row>
    <row r="91" spans="3:7" x14ac:dyDescent="0.3">
      <c r="C91" s="2" t="s">
        <v>75</v>
      </c>
      <c r="D91" s="29">
        <v>23080037</v>
      </c>
      <c r="E91" s="29">
        <v>0</v>
      </c>
      <c r="F91" s="2">
        <v>119</v>
      </c>
      <c r="G91" s="9">
        <f t="shared" si="4"/>
        <v>100</v>
      </c>
    </row>
    <row r="92" spans="3:7" x14ac:dyDescent="0.3">
      <c r="C92" s="2" t="s">
        <v>58</v>
      </c>
      <c r="D92" s="29">
        <v>23080041</v>
      </c>
      <c r="E92" s="29">
        <v>0</v>
      </c>
      <c r="F92" s="2">
        <v>119</v>
      </c>
      <c r="G92" s="9">
        <f t="shared" si="4"/>
        <v>100</v>
      </c>
    </row>
    <row r="93" spans="3:7" x14ac:dyDescent="0.3">
      <c r="C93" s="2" t="s">
        <v>64</v>
      </c>
      <c r="D93" s="29">
        <v>23080043</v>
      </c>
      <c r="E93" s="29">
        <v>0</v>
      </c>
      <c r="F93" s="2">
        <v>119</v>
      </c>
      <c r="G93" s="9">
        <f t="shared" si="4"/>
        <v>100</v>
      </c>
    </row>
    <row r="94" spans="3:7" x14ac:dyDescent="0.3">
      <c r="C94" s="2" t="s">
        <v>45</v>
      </c>
      <c r="D94" s="29">
        <v>23080046</v>
      </c>
      <c r="E94" s="29">
        <v>0</v>
      </c>
      <c r="F94" s="2">
        <v>119</v>
      </c>
      <c r="G94" s="9">
        <f t="shared" si="4"/>
        <v>100</v>
      </c>
    </row>
    <row r="95" spans="3:7" x14ac:dyDescent="0.3">
      <c r="C95" s="2" t="s">
        <v>47</v>
      </c>
      <c r="D95" s="29">
        <v>23080048</v>
      </c>
      <c r="E95" s="29">
        <v>0</v>
      </c>
      <c r="F95" s="2">
        <v>119</v>
      </c>
      <c r="G95" s="9">
        <f t="shared" si="4"/>
        <v>100</v>
      </c>
    </row>
    <row r="96" spans="3:7" x14ac:dyDescent="0.3">
      <c r="C96" s="2" t="s">
        <v>38</v>
      </c>
      <c r="D96" s="29">
        <v>23080053</v>
      </c>
      <c r="E96" s="29">
        <v>0</v>
      </c>
      <c r="F96" s="2">
        <v>119</v>
      </c>
      <c r="G96" s="9">
        <f t="shared" si="4"/>
        <v>100</v>
      </c>
    </row>
    <row r="97" spans="3:7" x14ac:dyDescent="0.3">
      <c r="C97" s="2" t="s">
        <v>115</v>
      </c>
      <c r="D97" s="29">
        <v>23080055</v>
      </c>
      <c r="E97" s="29">
        <v>0</v>
      </c>
      <c r="F97" s="2">
        <v>119</v>
      </c>
      <c r="G97" s="9">
        <f t="shared" si="4"/>
        <v>100</v>
      </c>
    </row>
    <row r="98" spans="3:7" x14ac:dyDescent="0.3">
      <c r="C98" s="2" t="s">
        <v>144</v>
      </c>
      <c r="D98" s="29">
        <v>23080056</v>
      </c>
      <c r="E98" s="29">
        <v>0</v>
      </c>
      <c r="F98" s="2">
        <v>119</v>
      </c>
      <c r="G98" s="9">
        <f t="shared" si="4"/>
        <v>100</v>
      </c>
    </row>
    <row r="99" spans="3:7" x14ac:dyDescent="0.3">
      <c r="C99" s="2" t="s">
        <v>82</v>
      </c>
      <c r="D99" s="29">
        <v>23080058</v>
      </c>
      <c r="E99" s="29">
        <v>0</v>
      </c>
      <c r="F99" s="2">
        <v>119</v>
      </c>
      <c r="G99" s="9">
        <f t="shared" si="4"/>
        <v>100</v>
      </c>
    </row>
    <row r="100" spans="3:7" x14ac:dyDescent="0.3">
      <c r="C100" s="2" t="s">
        <v>65</v>
      </c>
      <c r="D100" s="29">
        <v>23080064</v>
      </c>
      <c r="E100" s="29">
        <v>0</v>
      </c>
      <c r="F100" s="2">
        <v>119</v>
      </c>
      <c r="G100" s="9">
        <f t="shared" si="4"/>
        <v>100</v>
      </c>
    </row>
    <row r="101" spans="3:7" x14ac:dyDescent="0.3">
      <c r="C101" s="2" t="s">
        <v>99</v>
      </c>
      <c r="D101" s="29">
        <v>23080068</v>
      </c>
      <c r="E101" s="29">
        <v>0</v>
      </c>
      <c r="F101" s="2">
        <v>119</v>
      </c>
      <c r="G101" s="9">
        <f t="shared" si="4"/>
        <v>100</v>
      </c>
    </row>
    <row r="102" spans="3:7" x14ac:dyDescent="0.3">
      <c r="C102" s="2" t="s">
        <v>148</v>
      </c>
      <c r="D102" s="29">
        <v>23080070</v>
      </c>
      <c r="E102" s="29">
        <v>0</v>
      </c>
      <c r="F102" s="2">
        <v>119</v>
      </c>
      <c r="G102" s="9">
        <f t="shared" si="4"/>
        <v>100</v>
      </c>
    </row>
    <row r="103" spans="3:7" x14ac:dyDescent="0.3">
      <c r="C103" s="2" t="s">
        <v>151</v>
      </c>
      <c r="D103" s="29">
        <v>23080073</v>
      </c>
      <c r="E103" s="29">
        <v>0</v>
      </c>
      <c r="F103" s="2">
        <v>119</v>
      </c>
      <c r="G103" s="9">
        <f t="shared" si="4"/>
        <v>100</v>
      </c>
    </row>
    <row r="104" spans="3:7" x14ac:dyDescent="0.3">
      <c r="C104" s="2" t="s">
        <v>95</v>
      </c>
      <c r="D104" s="29">
        <v>23080077</v>
      </c>
      <c r="E104" s="29">
        <v>0</v>
      </c>
      <c r="F104" s="2">
        <v>119</v>
      </c>
      <c r="G104" s="9">
        <f t="shared" si="4"/>
        <v>100</v>
      </c>
    </row>
    <row r="105" spans="3:7" x14ac:dyDescent="0.3">
      <c r="C105" s="2" t="s">
        <v>152</v>
      </c>
      <c r="D105" s="29">
        <v>23080078</v>
      </c>
      <c r="E105" s="29">
        <v>0</v>
      </c>
      <c r="F105" s="2">
        <v>119</v>
      </c>
      <c r="G105" s="9">
        <f t="shared" si="4"/>
        <v>100</v>
      </c>
    </row>
    <row r="106" spans="3:7" x14ac:dyDescent="0.3">
      <c r="C106" s="2" t="s">
        <v>106</v>
      </c>
      <c r="D106" s="29">
        <v>23080086</v>
      </c>
      <c r="E106" s="29">
        <v>0</v>
      </c>
      <c r="F106" s="2">
        <v>119</v>
      </c>
      <c r="G106" s="9">
        <f t="shared" si="4"/>
        <v>100</v>
      </c>
    </row>
    <row r="107" spans="3:7" x14ac:dyDescent="0.3">
      <c r="C107" s="2" t="s">
        <v>74</v>
      </c>
      <c r="D107" s="29">
        <v>23080087</v>
      </c>
      <c r="E107" s="29">
        <v>0</v>
      </c>
      <c r="F107" s="2">
        <v>119</v>
      </c>
      <c r="G107" s="9">
        <f t="shared" si="4"/>
        <v>100</v>
      </c>
    </row>
    <row r="108" spans="3:7" x14ac:dyDescent="0.3">
      <c r="C108" s="2" t="s">
        <v>111</v>
      </c>
      <c r="D108" s="29">
        <v>23080089</v>
      </c>
      <c r="E108" s="29">
        <v>0</v>
      </c>
      <c r="F108" s="2">
        <v>119</v>
      </c>
      <c r="G108" s="9">
        <f t="shared" si="4"/>
        <v>100</v>
      </c>
    </row>
    <row r="109" spans="3:7" x14ac:dyDescent="0.3">
      <c r="C109" s="2" t="s">
        <v>157</v>
      </c>
      <c r="D109" s="29">
        <v>23080090</v>
      </c>
      <c r="E109" s="29">
        <v>0</v>
      </c>
      <c r="F109" s="2">
        <v>119</v>
      </c>
      <c r="G109" s="9">
        <f t="shared" si="4"/>
        <v>100</v>
      </c>
    </row>
    <row r="110" spans="3:7" x14ac:dyDescent="0.3">
      <c r="C110" s="2" t="s">
        <v>121</v>
      </c>
      <c r="D110" s="29">
        <v>23080091</v>
      </c>
      <c r="E110" s="29">
        <v>0</v>
      </c>
      <c r="F110" s="2">
        <v>119</v>
      </c>
      <c r="G110" s="9">
        <f t="shared" si="4"/>
        <v>100</v>
      </c>
    </row>
    <row r="111" spans="3:7" x14ac:dyDescent="0.3">
      <c r="C111" s="2" t="s">
        <v>93</v>
      </c>
      <c r="D111" s="29">
        <v>23080094</v>
      </c>
      <c r="E111" s="29">
        <v>0</v>
      </c>
      <c r="F111" s="2">
        <v>119</v>
      </c>
      <c r="G111" s="9">
        <f t="shared" si="4"/>
        <v>100</v>
      </c>
    </row>
    <row r="112" spans="3:7" x14ac:dyDescent="0.3">
      <c r="C112" s="2" t="s">
        <v>103</v>
      </c>
      <c r="D112" s="29">
        <v>23080097</v>
      </c>
      <c r="E112" s="29">
        <v>0</v>
      </c>
      <c r="F112" s="2">
        <v>119</v>
      </c>
      <c r="G112" s="9">
        <f t="shared" si="4"/>
        <v>100</v>
      </c>
    </row>
    <row r="113" spans="3:7" x14ac:dyDescent="0.3">
      <c r="C113" s="2" t="s">
        <v>102</v>
      </c>
      <c r="D113" s="29">
        <v>23080098</v>
      </c>
      <c r="E113" s="29">
        <v>0</v>
      </c>
      <c r="F113" s="2">
        <v>119</v>
      </c>
      <c r="G113" s="9">
        <f t="shared" si="4"/>
        <v>100</v>
      </c>
    </row>
    <row r="114" spans="3:7" x14ac:dyDescent="0.3">
      <c r="C114" s="2" t="s">
        <v>122</v>
      </c>
      <c r="D114" s="29">
        <v>23080099</v>
      </c>
      <c r="E114" s="29">
        <v>0</v>
      </c>
      <c r="F114" s="2">
        <v>119</v>
      </c>
      <c r="G114" s="9">
        <f t="shared" si="4"/>
        <v>100</v>
      </c>
    </row>
    <row r="115" spans="3:7" x14ac:dyDescent="0.3">
      <c r="C115" s="2" t="s">
        <v>120</v>
      </c>
      <c r="D115" s="29">
        <v>23080101</v>
      </c>
      <c r="E115" s="29">
        <v>0</v>
      </c>
      <c r="F115" s="2">
        <v>119</v>
      </c>
      <c r="G115" s="9">
        <f t="shared" si="4"/>
        <v>100</v>
      </c>
    </row>
    <row r="116" spans="3:7" x14ac:dyDescent="0.3">
      <c r="C116" s="2" t="s">
        <v>160</v>
      </c>
      <c r="D116" s="29">
        <v>23080102</v>
      </c>
      <c r="E116" s="29">
        <v>0</v>
      </c>
      <c r="F116" s="2">
        <v>119</v>
      </c>
      <c r="G116" s="9">
        <f t="shared" si="4"/>
        <v>100</v>
      </c>
    </row>
    <row r="117" spans="3:7" x14ac:dyDescent="0.3">
      <c r="C117" s="2" t="s">
        <v>105</v>
      </c>
      <c r="D117" s="29">
        <v>23080103</v>
      </c>
      <c r="E117" s="29">
        <v>0</v>
      </c>
      <c r="F117" s="2">
        <v>119</v>
      </c>
      <c r="G117" s="9">
        <f t="shared" si="4"/>
        <v>100</v>
      </c>
    </row>
    <row r="118" spans="3:7" x14ac:dyDescent="0.3">
      <c r="C118" s="2" t="s">
        <v>84</v>
      </c>
      <c r="D118" s="29">
        <v>23080104</v>
      </c>
      <c r="E118" s="29">
        <v>0</v>
      </c>
      <c r="F118" s="2">
        <v>119</v>
      </c>
      <c r="G118" s="9">
        <f t="shared" si="4"/>
        <v>100</v>
      </c>
    </row>
    <row r="119" spans="3:7" x14ac:dyDescent="0.3">
      <c r="C119" s="2" t="s">
        <v>81</v>
      </c>
      <c r="D119" s="29">
        <v>23080106</v>
      </c>
      <c r="E119" s="29">
        <v>0</v>
      </c>
      <c r="F119" s="2">
        <v>119</v>
      </c>
      <c r="G119" s="9">
        <f t="shared" si="4"/>
        <v>100</v>
      </c>
    </row>
    <row r="120" spans="3:7" x14ac:dyDescent="0.3">
      <c r="C120" s="2" t="s">
        <v>164</v>
      </c>
      <c r="D120" s="29">
        <v>23080110</v>
      </c>
      <c r="E120" s="29">
        <v>0</v>
      </c>
      <c r="F120" s="2">
        <v>119</v>
      </c>
      <c r="G120" s="9">
        <f t="shared" si="4"/>
        <v>100</v>
      </c>
    </row>
    <row r="121" spans="3:7" x14ac:dyDescent="0.3">
      <c r="C121" s="2" t="s">
        <v>123</v>
      </c>
      <c r="D121" s="29">
        <v>23080111</v>
      </c>
      <c r="E121" s="29">
        <v>0</v>
      </c>
      <c r="F121" s="2">
        <v>119</v>
      </c>
      <c r="G121" s="9">
        <f t="shared" si="4"/>
        <v>100</v>
      </c>
    </row>
    <row r="122" spans="3:7" x14ac:dyDescent="0.3">
      <c r="C122" s="2" t="s">
        <v>79</v>
      </c>
      <c r="D122" s="29">
        <v>23080112</v>
      </c>
      <c r="E122" s="29">
        <v>0</v>
      </c>
      <c r="F122" s="2">
        <v>119</v>
      </c>
      <c r="G122" s="9">
        <f t="shared" si="4"/>
        <v>100</v>
      </c>
    </row>
    <row r="123" spans="3:7" x14ac:dyDescent="0.3">
      <c r="C123" s="2" t="s">
        <v>57</v>
      </c>
      <c r="D123" s="29">
        <v>23080116</v>
      </c>
      <c r="E123" s="29">
        <v>0</v>
      </c>
      <c r="F123" s="2">
        <v>119</v>
      </c>
      <c r="G123" s="9">
        <f t="shared" si="4"/>
        <v>100</v>
      </c>
    </row>
    <row r="124" spans="3:7" x14ac:dyDescent="0.3">
      <c r="C124" s="2" t="s">
        <v>78</v>
      </c>
      <c r="D124" s="29">
        <v>23080117</v>
      </c>
      <c r="E124" s="29">
        <v>0</v>
      </c>
      <c r="F124" s="2">
        <v>119</v>
      </c>
      <c r="G124" s="9">
        <f t="shared" si="4"/>
        <v>100</v>
      </c>
    </row>
    <row r="125" spans="3:7" x14ac:dyDescent="0.3">
      <c r="C125" s="2" t="s">
        <v>36</v>
      </c>
      <c r="D125" s="29">
        <v>23080118</v>
      </c>
      <c r="E125" s="29">
        <v>0</v>
      </c>
      <c r="F125" s="2">
        <v>119</v>
      </c>
      <c r="G125" s="9">
        <f t="shared" si="4"/>
        <v>100</v>
      </c>
    </row>
  </sheetData>
  <mergeCells count="1">
    <mergeCell ref="C1:R2"/>
  </mergeCells>
  <phoneticPr fontId="3" type="noConversion"/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R125"/>
  <sheetViews>
    <sheetView showGridLines="0" topLeftCell="A7" zoomScale="85" zoomScaleNormal="85" workbookViewId="0">
      <selection activeCell="S23" sqref="S23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8" ht="16.5" customHeight="1" x14ac:dyDescent="0.3">
      <c r="C1" s="35" t="s">
        <v>128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3:18" ht="18" customHeight="1" x14ac:dyDescent="0.3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4" spans="3:18" ht="17.25" thickBot="1" x14ac:dyDescent="0.35">
      <c r="C4" s="3" t="s">
        <v>32</v>
      </c>
      <c r="D4" s="3" t="s">
        <v>11</v>
      </c>
      <c r="E4" s="3" t="s">
        <v>10</v>
      </c>
      <c r="F4" s="23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18" ht="17.45" customHeight="1" x14ac:dyDescent="0.3">
      <c r="C5" s="2" t="s">
        <v>60</v>
      </c>
      <c r="D5" s="29">
        <v>23080042</v>
      </c>
      <c r="E5" s="29">
        <v>95</v>
      </c>
      <c r="F5" s="2">
        <v>1</v>
      </c>
      <c r="G5" s="9">
        <f>F5/76*100</f>
        <v>1.3157894736842104</v>
      </c>
      <c r="P5" s="28">
        <v>100</v>
      </c>
      <c r="Q5" s="6">
        <f>FREQUENCY($E$5:$E$125,P5:P45)</f>
        <v>0</v>
      </c>
      <c r="R5" s="5">
        <f>Q5</f>
        <v>0</v>
      </c>
    </row>
    <row r="6" spans="3:18" ht="17.45" customHeight="1" x14ac:dyDescent="0.3">
      <c r="C6" s="2" t="s">
        <v>113</v>
      </c>
      <c r="D6" s="29">
        <v>23080054</v>
      </c>
      <c r="E6" s="29">
        <v>95</v>
      </c>
      <c r="F6" s="2">
        <v>1</v>
      </c>
      <c r="G6" s="9">
        <f t="shared" ref="G6:G69" si="0">F6/76*100</f>
        <v>1.3157894736842104</v>
      </c>
      <c r="P6" s="8">
        <v>97.5</v>
      </c>
      <c r="Q6" s="6">
        <f t="shared" ref="Q6:Q45" si="1">FREQUENCY($E$5:$E$125,P6:P46)</f>
        <v>0</v>
      </c>
      <c r="R6" s="5">
        <f>R5+Q6</f>
        <v>0</v>
      </c>
    </row>
    <row r="7" spans="3:18" ht="17.45" customHeight="1" x14ac:dyDescent="0.3">
      <c r="C7" s="2" t="s">
        <v>53</v>
      </c>
      <c r="D7" s="29">
        <v>23080026</v>
      </c>
      <c r="E7" s="29">
        <v>92.5</v>
      </c>
      <c r="F7" s="2">
        <v>3</v>
      </c>
      <c r="G7" s="9">
        <f t="shared" si="0"/>
        <v>3.9473684210526314</v>
      </c>
      <c r="P7" s="8">
        <v>95</v>
      </c>
      <c r="Q7" s="6">
        <f t="shared" si="1"/>
        <v>2</v>
      </c>
      <c r="R7" s="5">
        <f>R6+Q7</f>
        <v>2</v>
      </c>
    </row>
    <row r="8" spans="3:18" ht="17.45" customHeight="1" x14ac:dyDescent="0.3">
      <c r="C8" s="2" t="s">
        <v>49</v>
      </c>
      <c r="D8" s="29">
        <v>23080038</v>
      </c>
      <c r="E8" s="29">
        <v>90</v>
      </c>
      <c r="F8" s="2">
        <v>4</v>
      </c>
      <c r="G8" s="9">
        <f t="shared" si="0"/>
        <v>5.2631578947368416</v>
      </c>
      <c r="P8" s="7">
        <v>92.5</v>
      </c>
      <c r="Q8" s="6">
        <f t="shared" si="1"/>
        <v>1</v>
      </c>
      <c r="R8" s="5">
        <f t="shared" ref="R8:R45" si="2">R7+Q8</f>
        <v>3</v>
      </c>
    </row>
    <row r="9" spans="3:18" ht="17.45" customHeight="1" x14ac:dyDescent="0.3">
      <c r="C9" s="2" t="s">
        <v>41</v>
      </c>
      <c r="D9" s="29">
        <v>23080047</v>
      </c>
      <c r="E9" s="29">
        <v>90</v>
      </c>
      <c r="F9" s="2">
        <v>4</v>
      </c>
      <c r="G9" s="9">
        <f t="shared" si="0"/>
        <v>5.2631578947368416</v>
      </c>
      <c r="P9" s="8">
        <v>90</v>
      </c>
      <c r="Q9" s="6">
        <f t="shared" si="1"/>
        <v>4</v>
      </c>
      <c r="R9" s="5">
        <f t="shared" si="2"/>
        <v>7</v>
      </c>
    </row>
    <row r="10" spans="3:18" ht="17.45" customHeight="1" x14ac:dyDescent="0.3">
      <c r="C10" s="2" t="s">
        <v>48</v>
      </c>
      <c r="D10" s="29">
        <v>23080051</v>
      </c>
      <c r="E10" s="29">
        <v>90</v>
      </c>
      <c r="F10" s="2">
        <v>4</v>
      </c>
      <c r="G10" s="9">
        <f t="shared" si="0"/>
        <v>5.2631578947368416</v>
      </c>
      <c r="P10" s="8">
        <v>87.5</v>
      </c>
      <c r="Q10" s="6">
        <f t="shared" si="1"/>
        <v>5</v>
      </c>
      <c r="R10" s="5">
        <f t="shared" si="2"/>
        <v>12</v>
      </c>
    </row>
    <row r="11" spans="3:18" ht="17.45" customHeight="1" x14ac:dyDescent="0.3">
      <c r="C11" s="2" t="s">
        <v>46</v>
      </c>
      <c r="D11" s="29">
        <v>23080105</v>
      </c>
      <c r="E11" s="29">
        <v>90</v>
      </c>
      <c r="F11" s="2">
        <v>4</v>
      </c>
      <c r="G11" s="9">
        <f t="shared" si="0"/>
        <v>5.2631578947368416</v>
      </c>
      <c r="P11" s="7">
        <v>85</v>
      </c>
      <c r="Q11" s="6">
        <f t="shared" si="1"/>
        <v>3</v>
      </c>
      <c r="R11" s="5">
        <f t="shared" si="2"/>
        <v>15</v>
      </c>
    </row>
    <row r="12" spans="3:18" ht="17.45" customHeight="1" x14ac:dyDescent="0.3">
      <c r="C12" s="2" t="s">
        <v>68</v>
      </c>
      <c r="D12" s="29">
        <v>23080005</v>
      </c>
      <c r="E12" s="29">
        <v>87.5</v>
      </c>
      <c r="F12" s="2">
        <v>8</v>
      </c>
      <c r="G12" s="9">
        <f t="shared" si="0"/>
        <v>10.526315789473683</v>
      </c>
      <c r="P12" s="8">
        <v>82.5</v>
      </c>
      <c r="Q12" s="6">
        <f t="shared" si="1"/>
        <v>2</v>
      </c>
      <c r="R12" s="5">
        <f t="shared" si="2"/>
        <v>17</v>
      </c>
    </row>
    <row r="13" spans="3:18" ht="17.45" customHeight="1" x14ac:dyDescent="0.3">
      <c r="C13" s="2" t="s">
        <v>114</v>
      </c>
      <c r="D13" s="29">
        <v>23080013</v>
      </c>
      <c r="E13" s="29">
        <v>87.5</v>
      </c>
      <c r="F13" s="2">
        <v>8</v>
      </c>
      <c r="G13" s="9">
        <f t="shared" si="0"/>
        <v>10.526315789473683</v>
      </c>
      <c r="P13" s="8">
        <v>80</v>
      </c>
      <c r="Q13" s="6">
        <f t="shared" si="1"/>
        <v>8</v>
      </c>
      <c r="R13" s="5">
        <f t="shared" si="2"/>
        <v>25</v>
      </c>
    </row>
    <row r="14" spans="3:18" ht="17.45" customHeight="1" x14ac:dyDescent="0.3">
      <c r="C14" s="2" t="s">
        <v>141</v>
      </c>
      <c r="D14" s="29">
        <v>23080034</v>
      </c>
      <c r="E14" s="29">
        <v>87.5</v>
      </c>
      <c r="F14" s="2">
        <v>8</v>
      </c>
      <c r="G14" s="9">
        <f t="shared" si="0"/>
        <v>10.526315789473683</v>
      </c>
      <c r="P14" s="7">
        <v>77.5</v>
      </c>
      <c r="Q14" s="6">
        <f t="shared" si="1"/>
        <v>4</v>
      </c>
      <c r="R14" s="5">
        <f t="shared" si="2"/>
        <v>29</v>
      </c>
    </row>
    <row r="15" spans="3:18" ht="17.45" customHeight="1" x14ac:dyDescent="0.3">
      <c r="C15" s="2" t="s">
        <v>142</v>
      </c>
      <c r="D15" s="29">
        <v>23080039</v>
      </c>
      <c r="E15" s="29">
        <v>87.5</v>
      </c>
      <c r="F15" s="2">
        <v>8</v>
      </c>
      <c r="G15" s="9">
        <f t="shared" si="0"/>
        <v>10.526315789473683</v>
      </c>
      <c r="P15" s="8">
        <v>75</v>
      </c>
      <c r="Q15" s="6">
        <f t="shared" si="1"/>
        <v>4</v>
      </c>
      <c r="R15" s="5">
        <f t="shared" si="2"/>
        <v>33</v>
      </c>
    </row>
    <row r="16" spans="3:18" ht="17.45" customHeight="1" x14ac:dyDescent="0.3">
      <c r="C16" s="2" t="s">
        <v>155</v>
      </c>
      <c r="D16" s="29">
        <v>23080082</v>
      </c>
      <c r="E16" s="29">
        <v>87.5</v>
      </c>
      <c r="F16" s="2">
        <v>8</v>
      </c>
      <c r="G16" s="9">
        <f t="shared" si="0"/>
        <v>10.526315789473683</v>
      </c>
      <c r="P16" s="8">
        <v>72.5</v>
      </c>
      <c r="Q16" s="6">
        <f t="shared" si="1"/>
        <v>3</v>
      </c>
      <c r="R16" s="5">
        <f t="shared" si="2"/>
        <v>36</v>
      </c>
    </row>
    <row r="17" spans="3:18" ht="17.45" customHeight="1" x14ac:dyDescent="0.3">
      <c r="C17" s="2" t="s">
        <v>62</v>
      </c>
      <c r="D17" s="29">
        <v>23080009</v>
      </c>
      <c r="E17" s="29">
        <v>85</v>
      </c>
      <c r="F17" s="2">
        <v>13</v>
      </c>
      <c r="G17" s="9">
        <f t="shared" si="0"/>
        <v>17.105263157894736</v>
      </c>
      <c r="P17" s="7">
        <v>70</v>
      </c>
      <c r="Q17" s="6">
        <f t="shared" si="1"/>
        <v>1</v>
      </c>
      <c r="R17" s="5">
        <f t="shared" si="2"/>
        <v>37</v>
      </c>
    </row>
    <row r="18" spans="3:18" ht="17.45" customHeight="1" x14ac:dyDescent="0.3">
      <c r="C18" s="2" t="s">
        <v>85</v>
      </c>
      <c r="D18" s="29">
        <v>23080020</v>
      </c>
      <c r="E18" s="29">
        <v>85</v>
      </c>
      <c r="F18" s="2">
        <v>13</v>
      </c>
      <c r="G18" s="9">
        <f t="shared" si="0"/>
        <v>17.105263157894736</v>
      </c>
      <c r="P18" s="8">
        <v>67.5</v>
      </c>
      <c r="Q18" s="6">
        <f t="shared" si="1"/>
        <v>4</v>
      </c>
      <c r="R18" s="5">
        <f t="shared" si="2"/>
        <v>41</v>
      </c>
    </row>
    <row r="19" spans="3:18" ht="17.45" customHeight="1" x14ac:dyDescent="0.3">
      <c r="C19" s="2" t="s">
        <v>94</v>
      </c>
      <c r="D19" s="29">
        <v>23080076</v>
      </c>
      <c r="E19" s="29">
        <v>85</v>
      </c>
      <c r="F19" s="2">
        <v>13</v>
      </c>
      <c r="G19" s="9">
        <f t="shared" si="0"/>
        <v>17.105263157894736</v>
      </c>
      <c r="P19" s="8">
        <v>65</v>
      </c>
      <c r="Q19" s="6">
        <f t="shared" si="1"/>
        <v>1</v>
      </c>
      <c r="R19" s="5">
        <f t="shared" si="2"/>
        <v>42</v>
      </c>
    </row>
    <row r="20" spans="3:18" x14ac:dyDescent="0.3">
      <c r="C20" s="2" t="s">
        <v>51</v>
      </c>
      <c r="D20" s="29">
        <v>23080006</v>
      </c>
      <c r="E20" s="29">
        <v>82.5</v>
      </c>
      <c r="F20" s="2">
        <v>16</v>
      </c>
      <c r="G20" s="9">
        <f t="shared" si="0"/>
        <v>21.052631578947366</v>
      </c>
      <c r="P20" s="7">
        <v>62.5</v>
      </c>
      <c r="Q20" s="6">
        <f t="shared" si="1"/>
        <v>0</v>
      </c>
      <c r="R20" s="5">
        <f t="shared" si="2"/>
        <v>42</v>
      </c>
    </row>
    <row r="21" spans="3:18" x14ac:dyDescent="0.3">
      <c r="C21" s="2" t="s">
        <v>83</v>
      </c>
      <c r="D21" s="29">
        <v>23080031</v>
      </c>
      <c r="E21" s="29">
        <v>82.5</v>
      </c>
      <c r="F21" s="2">
        <v>16</v>
      </c>
      <c r="G21" s="9">
        <f t="shared" si="0"/>
        <v>21.052631578947366</v>
      </c>
      <c r="P21" s="8">
        <v>60</v>
      </c>
      <c r="Q21" s="6">
        <f t="shared" si="1"/>
        <v>3</v>
      </c>
      <c r="R21" s="5">
        <f t="shared" si="2"/>
        <v>45</v>
      </c>
    </row>
    <row r="22" spans="3:18" x14ac:dyDescent="0.3">
      <c r="C22" s="2" t="s">
        <v>76</v>
      </c>
      <c r="D22" s="29">
        <v>23080001</v>
      </c>
      <c r="E22" s="29">
        <v>80</v>
      </c>
      <c r="F22" s="2">
        <v>18</v>
      </c>
      <c r="G22" s="9">
        <f t="shared" si="0"/>
        <v>23.684210526315788</v>
      </c>
      <c r="P22" s="8">
        <v>57.5</v>
      </c>
      <c r="Q22" s="6">
        <f t="shared" si="1"/>
        <v>1</v>
      </c>
      <c r="R22" s="5">
        <f t="shared" si="2"/>
        <v>46</v>
      </c>
    </row>
    <row r="23" spans="3:18" x14ac:dyDescent="0.3">
      <c r="C23" s="2" t="s">
        <v>43</v>
      </c>
      <c r="D23" s="29">
        <v>23080023</v>
      </c>
      <c r="E23" s="29">
        <v>80</v>
      </c>
      <c r="F23" s="2">
        <v>18</v>
      </c>
      <c r="G23" s="9">
        <f t="shared" si="0"/>
        <v>23.684210526315788</v>
      </c>
      <c r="P23" s="7">
        <v>55</v>
      </c>
      <c r="Q23" s="6">
        <f t="shared" si="1"/>
        <v>4</v>
      </c>
      <c r="R23" s="5">
        <f t="shared" si="2"/>
        <v>50</v>
      </c>
    </row>
    <row r="24" spans="3:18" x14ac:dyDescent="0.3">
      <c r="C24" s="2" t="s">
        <v>80</v>
      </c>
      <c r="D24" s="29">
        <v>23080025</v>
      </c>
      <c r="E24" s="29">
        <v>80</v>
      </c>
      <c r="F24" s="2">
        <v>18</v>
      </c>
      <c r="G24" s="9">
        <f t="shared" si="0"/>
        <v>23.684210526315788</v>
      </c>
      <c r="P24" s="8">
        <v>52.5</v>
      </c>
      <c r="Q24" s="6">
        <f t="shared" si="1"/>
        <v>4</v>
      </c>
      <c r="R24" s="5">
        <f t="shared" si="2"/>
        <v>54</v>
      </c>
    </row>
    <row r="25" spans="3:18" x14ac:dyDescent="0.3">
      <c r="C25" s="2" t="s">
        <v>140</v>
      </c>
      <c r="D25" s="29">
        <v>23080033</v>
      </c>
      <c r="E25" s="29">
        <v>80</v>
      </c>
      <c r="F25" s="2">
        <v>18</v>
      </c>
      <c r="G25" s="9">
        <f t="shared" si="0"/>
        <v>23.684210526315788</v>
      </c>
      <c r="P25" s="8">
        <v>50</v>
      </c>
      <c r="Q25" s="6">
        <f t="shared" si="1"/>
        <v>0</v>
      </c>
      <c r="R25" s="5">
        <f t="shared" si="2"/>
        <v>54</v>
      </c>
    </row>
    <row r="26" spans="3:18" ht="17.45" customHeight="1" x14ac:dyDescent="0.3">
      <c r="C26" s="2" t="s">
        <v>73</v>
      </c>
      <c r="D26" s="29">
        <v>23080057</v>
      </c>
      <c r="E26" s="29">
        <v>80</v>
      </c>
      <c r="F26" s="2">
        <v>18</v>
      </c>
      <c r="G26" s="9">
        <f t="shared" si="0"/>
        <v>23.684210526315788</v>
      </c>
      <c r="P26" s="7">
        <v>47.5</v>
      </c>
      <c r="Q26" s="6">
        <f t="shared" si="1"/>
        <v>2</v>
      </c>
      <c r="R26" s="5">
        <f t="shared" si="2"/>
        <v>56</v>
      </c>
    </row>
    <row r="27" spans="3:18" ht="17.45" customHeight="1" x14ac:dyDescent="0.3">
      <c r="C27" s="2" t="s">
        <v>112</v>
      </c>
      <c r="D27" s="29">
        <v>23080074</v>
      </c>
      <c r="E27" s="29">
        <v>80</v>
      </c>
      <c r="F27" s="2">
        <v>18</v>
      </c>
      <c r="G27" s="9">
        <f t="shared" si="0"/>
        <v>23.684210526315788</v>
      </c>
      <c r="P27" s="8">
        <v>45</v>
      </c>
      <c r="Q27" s="6">
        <f t="shared" si="1"/>
        <v>1</v>
      </c>
      <c r="R27" s="5">
        <f t="shared" si="2"/>
        <v>57</v>
      </c>
    </row>
    <row r="28" spans="3:18" x14ac:dyDescent="0.3">
      <c r="C28" s="2" t="s">
        <v>154</v>
      </c>
      <c r="D28" s="29">
        <v>23080080</v>
      </c>
      <c r="E28" s="29">
        <v>80</v>
      </c>
      <c r="F28" s="2">
        <v>18</v>
      </c>
      <c r="G28" s="9">
        <f t="shared" si="0"/>
        <v>23.684210526315788</v>
      </c>
      <c r="P28" s="8">
        <v>42.5</v>
      </c>
      <c r="Q28" s="6">
        <f t="shared" si="1"/>
        <v>1</v>
      </c>
      <c r="R28" s="5">
        <f t="shared" si="2"/>
        <v>58</v>
      </c>
    </row>
    <row r="29" spans="3:18" x14ac:dyDescent="0.3">
      <c r="C29" s="2" t="s">
        <v>107</v>
      </c>
      <c r="D29" s="29">
        <v>23080096</v>
      </c>
      <c r="E29" s="29">
        <v>80</v>
      </c>
      <c r="F29" s="2">
        <v>18</v>
      </c>
      <c r="G29" s="9">
        <f t="shared" si="0"/>
        <v>23.684210526315788</v>
      </c>
      <c r="P29" s="7">
        <v>40</v>
      </c>
      <c r="Q29" s="6">
        <f t="shared" si="1"/>
        <v>2</v>
      </c>
      <c r="R29" s="5">
        <f t="shared" si="2"/>
        <v>60</v>
      </c>
    </row>
    <row r="30" spans="3:18" ht="17.45" customHeight="1" x14ac:dyDescent="0.3">
      <c r="C30" s="2" t="s">
        <v>72</v>
      </c>
      <c r="D30" s="29">
        <v>23080018</v>
      </c>
      <c r="E30" s="29">
        <v>77.5</v>
      </c>
      <c r="F30" s="2">
        <v>26</v>
      </c>
      <c r="G30" s="9">
        <f t="shared" si="0"/>
        <v>34.210526315789473</v>
      </c>
      <c r="P30" s="8">
        <v>37.5</v>
      </c>
      <c r="Q30" s="6">
        <f t="shared" si="1"/>
        <v>3</v>
      </c>
      <c r="R30" s="5">
        <f t="shared" si="2"/>
        <v>63</v>
      </c>
    </row>
    <row r="31" spans="3:18" ht="17.45" customHeight="1" x14ac:dyDescent="0.3">
      <c r="C31" s="2" t="s">
        <v>108</v>
      </c>
      <c r="D31" s="29">
        <v>23080063</v>
      </c>
      <c r="E31" s="29">
        <v>77.5</v>
      </c>
      <c r="F31" s="2">
        <v>26</v>
      </c>
      <c r="G31" s="9">
        <f t="shared" si="0"/>
        <v>34.210526315789473</v>
      </c>
      <c r="P31" s="8">
        <v>35</v>
      </c>
      <c r="Q31" s="6">
        <f t="shared" si="1"/>
        <v>2</v>
      </c>
      <c r="R31" s="5">
        <f t="shared" si="2"/>
        <v>65</v>
      </c>
    </row>
    <row r="32" spans="3:18" ht="17.45" customHeight="1" x14ac:dyDescent="0.3">
      <c r="C32" s="2" t="s">
        <v>100</v>
      </c>
      <c r="D32" s="29">
        <v>23080095</v>
      </c>
      <c r="E32" s="29">
        <v>77.5</v>
      </c>
      <c r="F32" s="2">
        <v>26</v>
      </c>
      <c r="G32" s="9">
        <f t="shared" si="0"/>
        <v>34.210526315789473</v>
      </c>
      <c r="P32" s="7">
        <v>32.5</v>
      </c>
      <c r="Q32" s="6">
        <f t="shared" si="1"/>
        <v>2</v>
      </c>
      <c r="R32" s="5">
        <f t="shared" si="2"/>
        <v>67</v>
      </c>
    </row>
    <row r="33" spans="3:18" ht="17.45" customHeight="1" x14ac:dyDescent="0.3">
      <c r="C33" s="2" t="s">
        <v>162</v>
      </c>
      <c r="D33" s="29">
        <v>23080108</v>
      </c>
      <c r="E33" s="29">
        <v>77.5</v>
      </c>
      <c r="F33" s="2">
        <v>26</v>
      </c>
      <c r="G33" s="9">
        <f t="shared" si="0"/>
        <v>34.210526315789473</v>
      </c>
      <c r="P33" s="8">
        <v>30</v>
      </c>
      <c r="Q33" s="6">
        <f t="shared" si="1"/>
        <v>1</v>
      </c>
      <c r="R33" s="5">
        <f t="shared" si="2"/>
        <v>68</v>
      </c>
    </row>
    <row r="34" spans="3:18" ht="17.45" customHeight="1" x14ac:dyDescent="0.3">
      <c r="C34" s="2" t="s">
        <v>69</v>
      </c>
      <c r="D34" s="29">
        <v>23080017</v>
      </c>
      <c r="E34" s="29">
        <v>75</v>
      </c>
      <c r="F34" s="2">
        <v>30</v>
      </c>
      <c r="G34" s="9">
        <f t="shared" si="0"/>
        <v>39.473684210526315</v>
      </c>
      <c r="P34" s="8">
        <v>27.5</v>
      </c>
      <c r="Q34" s="6">
        <f t="shared" si="1"/>
        <v>1</v>
      </c>
      <c r="R34" s="5">
        <f t="shared" si="2"/>
        <v>69</v>
      </c>
    </row>
    <row r="35" spans="3:18" x14ac:dyDescent="0.3">
      <c r="C35" s="2" t="s">
        <v>90</v>
      </c>
      <c r="D35" s="29">
        <v>23080081</v>
      </c>
      <c r="E35" s="29">
        <v>75</v>
      </c>
      <c r="F35" s="2">
        <v>30</v>
      </c>
      <c r="G35" s="9">
        <f t="shared" si="0"/>
        <v>39.473684210526315</v>
      </c>
      <c r="P35" s="7">
        <v>25</v>
      </c>
      <c r="Q35" s="6">
        <f t="shared" si="1"/>
        <v>3</v>
      </c>
      <c r="R35" s="5">
        <f t="shared" si="2"/>
        <v>72</v>
      </c>
    </row>
    <row r="36" spans="3:18" x14ac:dyDescent="0.3">
      <c r="C36" s="2" t="s">
        <v>165</v>
      </c>
      <c r="D36" s="29">
        <v>23080114</v>
      </c>
      <c r="E36" s="29">
        <v>75</v>
      </c>
      <c r="F36" s="2">
        <v>30</v>
      </c>
      <c r="G36" s="9">
        <f t="shared" si="0"/>
        <v>39.473684210526315</v>
      </c>
      <c r="P36" s="8">
        <v>22.5</v>
      </c>
      <c r="Q36" s="6">
        <f t="shared" si="1"/>
        <v>0</v>
      </c>
      <c r="R36" s="5">
        <f t="shared" si="2"/>
        <v>72</v>
      </c>
    </row>
    <row r="37" spans="3:18" x14ac:dyDescent="0.3">
      <c r="C37" s="2" t="s">
        <v>167</v>
      </c>
      <c r="D37" s="29">
        <v>23080130</v>
      </c>
      <c r="E37" s="29">
        <v>75</v>
      </c>
      <c r="F37" s="2">
        <v>30</v>
      </c>
      <c r="G37" s="9">
        <f t="shared" si="0"/>
        <v>39.473684210526315</v>
      </c>
      <c r="P37" s="8">
        <v>20</v>
      </c>
      <c r="Q37" s="6">
        <f t="shared" si="1"/>
        <v>0</v>
      </c>
      <c r="R37" s="5">
        <f t="shared" si="2"/>
        <v>72</v>
      </c>
    </row>
    <row r="38" spans="3:18" x14ac:dyDescent="0.3">
      <c r="C38" s="2" t="s">
        <v>91</v>
      </c>
      <c r="D38" s="29">
        <v>23080011</v>
      </c>
      <c r="E38" s="29">
        <v>72.5</v>
      </c>
      <c r="F38" s="2">
        <v>34</v>
      </c>
      <c r="G38" s="9">
        <f t="shared" si="0"/>
        <v>44.736842105263158</v>
      </c>
      <c r="P38" s="7">
        <v>17.5</v>
      </c>
      <c r="Q38" s="6">
        <f t="shared" si="1"/>
        <v>0</v>
      </c>
      <c r="R38" s="5">
        <f t="shared" si="2"/>
        <v>72</v>
      </c>
    </row>
    <row r="39" spans="3:18" ht="17.45" customHeight="1" x14ac:dyDescent="0.3">
      <c r="C39" s="2" t="s">
        <v>89</v>
      </c>
      <c r="D39" s="29">
        <v>23080015</v>
      </c>
      <c r="E39" s="29">
        <v>72.5</v>
      </c>
      <c r="F39" s="2">
        <v>34</v>
      </c>
      <c r="G39" s="9">
        <f t="shared" si="0"/>
        <v>44.736842105263158</v>
      </c>
      <c r="P39" s="8">
        <v>15</v>
      </c>
      <c r="Q39" s="6">
        <f t="shared" si="1"/>
        <v>1</v>
      </c>
      <c r="R39" s="5">
        <f t="shared" si="2"/>
        <v>73</v>
      </c>
    </row>
    <row r="40" spans="3:18" ht="17.45" customHeight="1" x14ac:dyDescent="0.3">
      <c r="C40" s="2" t="s">
        <v>44</v>
      </c>
      <c r="D40" s="29">
        <v>23080045</v>
      </c>
      <c r="E40" s="29">
        <v>72.5</v>
      </c>
      <c r="F40" s="2">
        <v>34</v>
      </c>
      <c r="G40" s="9">
        <f t="shared" si="0"/>
        <v>44.736842105263158</v>
      </c>
      <c r="P40" s="8">
        <v>12.5</v>
      </c>
      <c r="Q40" s="6">
        <f t="shared" si="1"/>
        <v>0</v>
      </c>
      <c r="R40" s="5">
        <f t="shared" si="2"/>
        <v>73</v>
      </c>
    </row>
    <row r="41" spans="3:18" ht="17.45" customHeight="1" x14ac:dyDescent="0.3">
      <c r="C41" s="2" t="s">
        <v>117</v>
      </c>
      <c r="D41" s="29">
        <v>23080075</v>
      </c>
      <c r="E41" s="29">
        <v>70</v>
      </c>
      <c r="F41" s="2">
        <v>37</v>
      </c>
      <c r="G41" s="9">
        <f t="shared" si="0"/>
        <v>48.684210526315788</v>
      </c>
      <c r="P41" s="7">
        <v>10</v>
      </c>
      <c r="Q41" s="6">
        <f t="shared" si="1"/>
        <v>0</v>
      </c>
      <c r="R41" s="5">
        <f t="shared" si="2"/>
        <v>73</v>
      </c>
    </row>
    <row r="42" spans="3:18" ht="17.45" customHeight="1" x14ac:dyDescent="0.3">
      <c r="C42" s="2" t="s">
        <v>146</v>
      </c>
      <c r="D42" s="29">
        <v>23080060</v>
      </c>
      <c r="E42" s="29">
        <v>67.5</v>
      </c>
      <c r="F42" s="2">
        <v>38</v>
      </c>
      <c r="G42" s="9">
        <f t="shared" si="0"/>
        <v>50</v>
      </c>
      <c r="P42" s="8">
        <v>7.5</v>
      </c>
      <c r="Q42" s="6">
        <f t="shared" si="1"/>
        <v>0</v>
      </c>
      <c r="R42" s="5">
        <f t="shared" si="2"/>
        <v>73</v>
      </c>
    </row>
    <row r="43" spans="3:18" x14ac:dyDescent="0.3">
      <c r="C43" s="2" t="s">
        <v>86</v>
      </c>
      <c r="D43" s="29">
        <v>23080066</v>
      </c>
      <c r="E43" s="29">
        <v>67.5</v>
      </c>
      <c r="F43" s="2">
        <v>38</v>
      </c>
      <c r="G43" s="9">
        <f t="shared" si="0"/>
        <v>50</v>
      </c>
      <c r="P43" s="8">
        <v>5</v>
      </c>
      <c r="Q43" s="6">
        <f t="shared" si="1"/>
        <v>0</v>
      </c>
      <c r="R43" s="5">
        <f t="shared" si="2"/>
        <v>73</v>
      </c>
    </row>
    <row r="44" spans="3:18" x14ac:dyDescent="0.3">
      <c r="C44" s="2" t="s">
        <v>109</v>
      </c>
      <c r="D44" s="29">
        <v>23080069</v>
      </c>
      <c r="E44" s="29">
        <v>67.5</v>
      </c>
      <c r="F44" s="2">
        <v>38</v>
      </c>
      <c r="G44" s="9">
        <f t="shared" si="0"/>
        <v>50</v>
      </c>
      <c r="P44" s="7">
        <v>2.5</v>
      </c>
      <c r="Q44" s="6">
        <f t="shared" si="1"/>
        <v>0</v>
      </c>
      <c r="R44" s="5">
        <f t="shared" si="2"/>
        <v>73</v>
      </c>
    </row>
    <row r="45" spans="3:18" x14ac:dyDescent="0.3">
      <c r="C45" s="2" t="s">
        <v>158</v>
      </c>
      <c r="D45" s="29">
        <v>23080092</v>
      </c>
      <c r="E45" s="29">
        <v>67.5</v>
      </c>
      <c r="F45" s="2">
        <v>38</v>
      </c>
      <c r="G45" s="9">
        <f t="shared" si="0"/>
        <v>50</v>
      </c>
      <c r="P45" s="8">
        <v>0</v>
      </c>
      <c r="Q45" s="6">
        <f t="shared" si="1"/>
        <v>48</v>
      </c>
      <c r="R45" s="5">
        <f t="shared" si="2"/>
        <v>121</v>
      </c>
    </row>
    <row r="46" spans="3:18" x14ac:dyDescent="0.3">
      <c r="C46" s="2" t="s">
        <v>63</v>
      </c>
      <c r="D46" s="29">
        <v>23080050</v>
      </c>
      <c r="E46" s="29">
        <v>65</v>
      </c>
      <c r="F46" s="2">
        <v>42</v>
      </c>
      <c r="G46" s="9">
        <f t="shared" si="0"/>
        <v>55.26315789473685</v>
      </c>
    </row>
    <row r="47" spans="3:18" ht="17.45" customHeight="1" x14ac:dyDescent="0.3">
      <c r="C47" s="2" t="s">
        <v>118</v>
      </c>
      <c r="D47" s="29">
        <v>23080035</v>
      </c>
      <c r="E47" s="29">
        <v>60</v>
      </c>
      <c r="F47" s="2">
        <v>43</v>
      </c>
      <c r="G47" s="9">
        <f t="shared" si="0"/>
        <v>56.578947368421048</v>
      </c>
      <c r="P47" s="3" t="s">
        <v>4</v>
      </c>
      <c r="Q47" s="16">
        <v>119</v>
      </c>
      <c r="R47" s="1" t="s">
        <v>3</v>
      </c>
    </row>
    <row r="48" spans="3:18" ht="17.45" customHeight="1" x14ac:dyDescent="0.3">
      <c r="C48" s="2" t="s">
        <v>40</v>
      </c>
      <c r="D48" s="29">
        <v>23080052</v>
      </c>
      <c r="E48" s="29">
        <v>60</v>
      </c>
      <c r="F48" s="2">
        <v>43</v>
      </c>
      <c r="G48" s="9">
        <f t="shared" si="0"/>
        <v>56.578947368421048</v>
      </c>
      <c r="P48" s="3" t="s">
        <v>2</v>
      </c>
      <c r="Q48" s="20">
        <v>64.2</v>
      </c>
      <c r="R48" s="1" t="s">
        <v>0</v>
      </c>
    </row>
    <row r="49" spans="3:18" ht="17.45" customHeight="1" x14ac:dyDescent="0.3">
      <c r="C49" s="2" t="s">
        <v>168</v>
      </c>
      <c r="D49" s="29">
        <v>23080121</v>
      </c>
      <c r="E49" s="29">
        <v>60</v>
      </c>
      <c r="F49" s="2">
        <v>43</v>
      </c>
      <c r="G49" s="9">
        <f t="shared" si="0"/>
        <v>56.578947368421048</v>
      </c>
      <c r="P49" s="3" t="s">
        <v>1</v>
      </c>
      <c r="Q49" s="31">
        <v>95</v>
      </c>
      <c r="R49" s="1" t="s">
        <v>0</v>
      </c>
    </row>
    <row r="50" spans="3:18" x14ac:dyDescent="0.3">
      <c r="C50" s="2" t="s">
        <v>92</v>
      </c>
      <c r="D50" s="29">
        <v>23080100</v>
      </c>
      <c r="E50" s="29">
        <v>57.5</v>
      </c>
      <c r="F50" s="2">
        <v>46</v>
      </c>
      <c r="G50" s="9">
        <f t="shared" si="0"/>
        <v>60.526315789473685</v>
      </c>
    </row>
    <row r="51" spans="3:18" ht="17.45" customHeight="1" x14ac:dyDescent="0.3">
      <c r="C51" s="2" t="s">
        <v>77</v>
      </c>
      <c r="D51" s="29">
        <v>23080061</v>
      </c>
      <c r="E51" s="29">
        <v>55</v>
      </c>
      <c r="F51" s="2">
        <v>47</v>
      </c>
      <c r="G51" s="9">
        <f t="shared" si="0"/>
        <v>61.842105263157897</v>
      </c>
    </row>
    <row r="52" spans="3:18" ht="17.45" customHeight="1" x14ac:dyDescent="0.3">
      <c r="C52" s="2" t="s">
        <v>110</v>
      </c>
      <c r="D52" s="29">
        <v>23080085</v>
      </c>
      <c r="E52" s="29">
        <v>55</v>
      </c>
      <c r="F52" s="2">
        <v>47</v>
      </c>
      <c r="G52" s="9">
        <f t="shared" si="0"/>
        <v>61.842105263157897</v>
      </c>
    </row>
    <row r="53" spans="3:18" ht="17.45" customHeight="1" x14ac:dyDescent="0.3">
      <c r="C53" s="2" t="s">
        <v>163</v>
      </c>
      <c r="D53" s="29">
        <v>23080109</v>
      </c>
      <c r="E53" s="29">
        <v>55</v>
      </c>
      <c r="F53" s="2">
        <v>47</v>
      </c>
      <c r="G53" s="9">
        <f t="shared" si="0"/>
        <v>61.842105263157897</v>
      </c>
    </row>
    <row r="54" spans="3:18" x14ac:dyDescent="0.3">
      <c r="C54" s="2" t="s">
        <v>55</v>
      </c>
      <c r="D54" s="29">
        <v>23080115</v>
      </c>
      <c r="E54" s="29">
        <v>55</v>
      </c>
      <c r="F54" s="2">
        <v>47</v>
      </c>
      <c r="G54" s="9">
        <f t="shared" si="0"/>
        <v>61.842105263157897</v>
      </c>
    </row>
    <row r="55" spans="3:18" x14ac:dyDescent="0.3">
      <c r="C55" s="2" t="s">
        <v>150</v>
      </c>
      <c r="D55" s="29">
        <v>23080072</v>
      </c>
      <c r="E55" s="29">
        <v>52.5</v>
      </c>
      <c r="F55" s="2">
        <v>51</v>
      </c>
      <c r="G55" s="9">
        <f t="shared" si="0"/>
        <v>67.10526315789474</v>
      </c>
    </row>
    <row r="56" spans="3:18" x14ac:dyDescent="0.3">
      <c r="C56" s="2" t="s">
        <v>98</v>
      </c>
      <c r="D56" s="29">
        <v>23080083</v>
      </c>
      <c r="E56" s="29">
        <v>52.5</v>
      </c>
      <c r="F56" s="2">
        <v>51</v>
      </c>
      <c r="G56" s="9">
        <f t="shared" si="0"/>
        <v>67.10526315789474</v>
      </c>
    </row>
    <row r="57" spans="3:18" ht="17.45" customHeight="1" x14ac:dyDescent="0.3">
      <c r="C57" s="2" t="s">
        <v>119</v>
      </c>
      <c r="D57" s="29">
        <v>23080113</v>
      </c>
      <c r="E57" s="29">
        <v>52.5</v>
      </c>
      <c r="F57" s="2">
        <v>51</v>
      </c>
      <c r="G57" s="9">
        <f t="shared" si="0"/>
        <v>67.10526315789474</v>
      </c>
    </row>
    <row r="58" spans="3:18" ht="17.45" customHeight="1" x14ac:dyDescent="0.3">
      <c r="C58" s="2" t="s">
        <v>166</v>
      </c>
      <c r="D58" s="29">
        <v>23080119</v>
      </c>
      <c r="E58" s="29">
        <v>52.5</v>
      </c>
      <c r="F58" s="2">
        <v>51</v>
      </c>
      <c r="G58" s="9">
        <f t="shared" si="0"/>
        <v>67.10526315789474</v>
      </c>
    </row>
    <row r="59" spans="3:18" ht="17.45" customHeight="1" x14ac:dyDescent="0.3">
      <c r="C59" s="2" t="s">
        <v>59</v>
      </c>
      <c r="D59" s="29">
        <v>23080029</v>
      </c>
      <c r="E59" s="29">
        <v>47.5</v>
      </c>
      <c r="F59" s="2">
        <v>55</v>
      </c>
      <c r="G59" s="9">
        <f t="shared" si="0"/>
        <v>72.368421052631575</v>
      </c>
    </row>
    <row r="60" spans="3:18" ht="17.45" customHeight="1" x14ac:dyDescent="0.3">
      <c r="C60" s="2" t="s">
        <v>159</v>
      </c>
      <c r="D60" s="29">
        <v>23080093</v>
      </c>
      <c r="E60" s="29">
        <v>47.5</v>
      </c>
      <c r="F60" s="2">
        <v>55</v>
      </c>
      <c r="G60" s="9">
        <f t="shared" si="0"/>
        <v>72.368421052631575</v>
      </c>
    </row>
    <row r="61" spans="3:18" ht="17.45" customHeight="1" x14ac:dyDescent="0.3">
      <c r="C61" s="2" t="s">
        <v>42</v>
      </c>
      <c r="D61" s="29">
        <v>23080040</v>
      </c>
      <c r="E61" s="29">
        <v>45</v>
      </c>
      <c r="F61" s="2">
        <v>57</v>
      </c>
      <c r="G61" s="9">
        <f t="shared" si="0"/>
        <v>75</v>
      </c>
    </row>
    <row r="62" spans="3:18" ht="17.45" customHeight="1" x14ac:dyDescent="0.3">
      <c r="C62" s="2" t="s">
        <v>70</v>
      </c>
      <c r="D62" s="29">
        <v>23080007</v>
      </c>
      <c r="E62" s="29">
        <v>42.5</v>
      </c>
      <c r="F62" s="2">
        <v>58</v>
      </c>
      <c r="G62" s="9">
        <f t="shared" si="0"/>
        <v>76.31578947368422</v>
      </c>
    </row>
    <row r="63" spans="3:18" ht="17.45" customHeight="1" x14ac:dyDescent="0.3">
      <c r="C63" s="2" t="s">
        <v>50</v>
      </c>
      <c r="D63" s="29">
        <v>23080036</v>
      </c>
      <c r="E63" s="29">
        <v>40</v>
      </c>
      <c r="F63" s="2">
        <v>59</v>
      </c>
      <c r="G63" s="9">
        <f t="shared" si="0"/>
        <v>77.631578947368425</v>
      </c>
    </row>
    <row r="64" spans="3:18" ht="17.45" customHeight="1" x14ac:dyDescent="0.3">
      <c r="C64" s="2" t="s">
        <v>56</v>
      </c>
      <c r="D64" s="29">
        <v>23080049</v>
      </c>
      <c r="E64" s="29">
        <v>40</v>
      </c>
      <c r="F64" s="2">
        <v>59</v>
      </c>
      <c r="G64" s="9">
        <f t="shared" si="0"/>
        <v>77.631578947368425</v>
      </c>
    </row>
    <row r="65" spans="3:7" ht="17.45" customHeight="1" x14ac:dyDescent="0.3">
      <c r="C65" s="2" t="s">
        <v>54</v>
      </c>
      <c r="D65" s="29">
        <v>23080008</v>
      </c>
      <c r="E65" s="29">
        <v>37.5</v>
      </c>
      <c r="F65" s="2">
        <v>61</v>
      </c>
      <c r="G65" s="9">
        <f t="shared" si="0"/>
        <v>80.26315789473685</v>
      </c>
    </row>
    <row r="66" spans="3:7" ht="17.45" customHeight="1" x14ac:dyDescent="0.3">
      <c r="C66" s="2" t="s">
        <v>149</v>
      </c>
      <c r="D66" s="29">
        <v>23080071</v>
      </c>
      <c r="E66" s="29">
        <v>37.5</v>
      </c>
      <c r="F66" s="2">
        <v>61</v>
      </c>
      <c r="G66" s="9">
        <f t="shared" si="0"/>
        <v>80.26315789473685</v>
      </c>
    </row>
    <row r="67" spans="3:7" ht="17.45" customHeight="1" x14ac:dyDescent="0.3">
      <c r="C67" s="2" t="s">
        <v>156</v>
      </c>
      <c r="D67" s="29">
        <v>23080084</v>
      </c>
      <c r="E67" s="29">
        <v>37.5</v>
      </c>
      <c r="F67" s="2">
        <v>61</v>
      </c>
      <c r="G67" s="9">
        <f t="shared" si="0"/>
        <v>80.26315789473685</v>
      </c>
    </row>
    <row r="68" spans="3:7" ht="17.45" customHeight="1" x14ac:dyDescent="0.3">
      <c r="C68" s="2" t="s">
        <v>66</v>
      </c>
      <c r="D68" s="29">
        <v>23080004</v>
      </c>
      <c r="E68" s="29">
        <v>35</v>
      </c>
      <c r="F68" s="2">
        <v>64</v>
      </c>
      <c r="G68" s="9">
        <f t="shared" si="0"/>
        <v>84.210526315789465</v>
      </c>
    </row>
    <row r="69" spans="3:7" ht="17.45" customHeight="1" x14ac:dyDescent="0.3">
      <c r="C69" s="2" t="s">
        <v>96</v>
      </c>
      <c r="D69" s="29">
        <v>23080088</v>
      </c>
      <c r="E69" s="29">
        <v>35</v>
      </c>
      <c r="F69" s="2">
        <v>64</v>
      </c>
      <c r="G69" s="9">
        <f t="shared" si="0"/>
        <v>84.210526315789465</v>
      </c>
    </row>
    <row r="70" spans="3:7" ht="17.45" customHeight="1" x14ac:dyDescent="0.3">
      <c r="C70" s="2" t="s">
        <v>145</v>
      </c>
      <c r="D70" s="29">
        <v>23080059</v>
      </c>
      <c r="E70" s="29">
        <v>32.5</v>
      </c>
      <c r="F70" s="2">
        <v>66</v>
      </c>
      <c r="G70" s="9">
        <f t="shared" ref="G70:G77" si="3">F70/76*100</f>
        <v>86.842105263157904</v>
      </c>
    </row>
    <row r="71" spans="3:7" ht="17.45" customHeight="1" x14ac:dyDescent="0.3">
      <c r="C71" s="2" t="s">
        <v>161</v>
      </c>
      <c r="D71" s="29">
        <v>23080107</v>
      </c>
      <c r="E71" s="29">
        <v>32.5</v>
      </c>
      <c r="F71" s="2">
        <v>66</v>
      </c>
      <c r="G71" s="9">
        <f t="shared" si="3"/>
        <v>86.842105263157904</v>
      </c>
    </row>
    <row r="72" spans="3:7" ht="17.45" customHeight="1" x14ac:dyDescent="0.3">
      <c r="C72" s="2" t="s">
        <v>153</v>
      </c>
      <c r="D72" s="29">
        <v>23080079</v>
      </c>
      <c r="E72" s="29">
        <v>30</v>
      </c>
      <c r="F72" s="2">
        <v>68</v>
      </c>
      <c r="G72" s="9">
        <f t="shared" si="3"/>
        <v>89.473684210526315</v>
      </c>
    </row>
    <row r="73" spans="3:7" ht="17.45" customHeight="1" x14ac:dyDescent="0.3">
      <c r="C73" s="2" t="s">
        <v>138</v>
      </c>
      <c r="D73" s="29">
        <v>23080027</v>
      </c>
      <c r="E73" s="29">
        <v>27.5</v>
      </c>
      <c r="F73" s="2">
        <v>69</v>
      </c>
      <c r="G73" s="9">
        <f t="shared" si="3"/>
        <v>90.789473684210535</v>
      </c>
    </row>
    <row r="74" spans="3:7" ht="17.45" customHeight="1" x14ac:dyDescent="0.3">
      <c r="C74" s="2" t="s">
        <v>88</v>
      </c>
      <c r="D74" s="29">
        <v>23080002</v>
      </c>
      <c r="E74" s="29">
        <v>25</v>
      </c>
      <c r="F74" s="2">
        <v>70</v>
      </c>
      <c r="G74" s="9">
        <f t="shared" si="3"/>
        <v>92.10526315789474</v>
      </c>
    </row>
    <row r="75" spans="3:7" ht="17.45" customHeight="1" x14ac:dyDescent="0.3">
      <c r="C75" s="2" t="s">
        <v>143</v>
      </c>
      <c r="D75" s="29">
        <v>23080044</v>
      </c>
      <c r="E75" s="29">
        <v>25</v>
      </c>
      <c r="F75" s="2">
        <v>70</v>
      </c>
      <c r="G75" s="9">
        <f t="shared" si="3"/>
        <v>92.10526315789474</v>
      </c>
    </row>
    <row r="76" spans="3:7" ht="17.45" customHeight="1" x14ac:dyDescent="0.3">
      <c r="C76" s="2" t="s">
        <v>104</v>
      </c>
      <c r="D76" s="29">
        <v>23080067</v>
      </c>
      <c r="E76" s="29">
        <v>25</v>
      </c>
      <c r="F76" s="2">
        <v>70</v>
      </c>
      <c r="G76" s="9">
        <f t="shared" si="3"/>
        <v>92.10526315789474</v>
      </c>
    </row>
    <row r="77" spans="3:7" ht="17.45" customHeight="1" x14ac:dyDescent="0.3">
      <c r="C77" s="2" t="s">
        <v>87</v>
      </c>
      <c r="D77" s="29">
        <v>23080062</v>
      </c>
      <c r="E77" s="29">
        <v>15</v>
      </c>
      <c r="F77" s="2">
        <v>73</v>
      </c>
      <c r="G77" s="9">
        <f t="shared" si="3"/>
        <v>96.05263157894737</v>
      </c>
    </row>
    <row r="78" spans="3:7" ht="17.45" customHeight="1" x14ac:dyDescent="0.3">
      <c r="C78" s="2" t="s">
        <v>116</v>
      </c>
      <c r="D78" s="29">
        <v>23080003</v>
      </c>
      <c r="E78" s="29">
        <v>0</v>
      </c>
      <c r="F78" s="2">
        <v>119</v>
      </c>
      <c r="G78" s="9">
        <f>F78/119*100</f>
        <v>100</v>
      </c>
    </row>
    <row r="79" spans="3:7" ht="17.45" customHeight="1" x14ac:dyDescent="0.3">
      <c r="C79" s="2" t="s">
        <v>136</v>
      </c>
      <c r="D79" s="29">
        <v>23080010</v>
      </c>
      <c r="E79" s="29">
        <v>0</v>
      </c>
      <c r="F79" s="2">
        <v>119</v>
      </c>
      <c r="G79" s="9">
        <f>F79/119*100</f>
        <v>100</v>
      </c>
    </row>
    <row r="80" spans="3:7" x14ac:dyDescent="0.3">
      <c r="C80" s="2" t="s">
        <v>137</v>
      </c>
      <c r="D80" s="29">
        <v>23080012</v>
      </c>
      <c r="E80" s="29">
        <v>0</v>
      </c>
      <c r="F80" s="2">
        <v>119</v>
      </c>
      <c r="G80" s="9">
        <f t="shared" ref="G80:G125" si="4">F80/119*100</f>
        <v>100</v>
      </c>
    </row>
    <row r="81" spans="3:7" x14ac:dyDescent="0.3">
      <c r="C81" s="2" t="s">
        <v>101</v>
      </c>
      <c r="D81" s="29">
        <v>23080014</v>
      </c>
      <c r="E81" s="29">
        <v>0</v>
      </c>
      <c r="F81" s="2">
        <v>119</v>
      </c>
      <c r="G81" s="9">
        <f t="shared" si="4"/>
        <v>100</v>
      </c>
    </row>
    <row r="82" spans="3:7" x14ac:dyDescent="0.3">
      <c r="C82" s="2" t="s">
        <v>97</v>
      </c>
      <c r="D82" s="29">
        <v>23080016</v>
      </c>
      <c r="E82" s="29">
        <v>0</v>
      </c>
      <c r="F82" s="2">
        <v>119</v>
      </c>
      <c r="G82" s="9">
        <f t="shared" si="4"/>
        <v>100</v>
      </c>
    </row>
    <row r="83" spans="3:7" x14ac:dyDescent="0.3">
      <c r="C83" s="2" t="s">
        <v>52</v>
      </c>
      <c r="D83" s="29">
        <v>23080019</v>
      </c>
      <c r="E83" s="29">
        <v>0</v>
      </c>
      <c r="F83" s="2">
        <v>119</v>
      </c>
      <c r="G83" s="9">
        <f t="shared" si="4"/>
        <v>100</v>
      </c>
    </row>
    <row r="84" spans="3:7" x14ac:dyDescent="0.3">
      <c r="C84" s="2" t="s">
        <v>37</v>
      </c>
      <c r="D84" s="29">
        <v>23080021</v>
      </c>
      <c r="E84" s="29">
        <v>0</v>
      </c>
      <c r="F84" s="2">
        <v>119</v>
      </c>
      <c r="G84" s="9">
        <f t="shared" si="4"/>
        <v>100</v>
      </c>
    </row>
    <row r="85" spans="3:7" x14ac:dyDescent="0.3">
      <c r="C85" s="2" t="s">
        <v>61</v>
      </c>
      <c r="D85" s="29">
        <v>23080022</v>
      </c>
      <c r="E85" s="29">
        <v>0</v>
      </c>
      <c r="F85" s="2">
        <v>119</v>
      </c>
      <c r="G85" s="9">
        <f t="shared" si="4"/>
        <v>100</v>
      </c>
    </row>
    <row r="86" spans="3:7" x14ac:dyDescent="0.3">
      <c r="C86" s="2" t="s">
        <v>71</v>
      </c>
      <c r="D86" s="29">
        <v>23080024</v>
      </c>
      <c r="E86" s="29">
        <v>0</v>
      </c>
      <c r="F86" s="2">
        <v>119</v>
      </c>
      <c r="G86" s="9">
        <f t="shared" si="4"/>
        <v>100</v>
      </c>
    </row>
    <row r="87" spans="3:7" x14ac:dyDescent="0.3">
      <c r="C87" s="2" t="s">
        <v>39</v>
      </c>
      <c r="D87" s="29">
        <v>23080028</v>
      </c>
      <c r="E87" s="29">
        <v>0</v>
      </c>
      <c r="F87" s="2">
        <v>119</v>
      </c>
      <c r="G87" s="9">
        <f t="shared" si="4"/>
        <v>100</v>
      </c>
    </row>
    <row r="88" spans="3:7" x14ac:dyDescent="0.3">
      <c r="C88" s="2" t="s">
        <v>67</v>
      </c>
      <c r="D88" s="29">
        <v>23080030</v>
      </c>
      <c r="E88" s="29">
        <v>0</v>
      </c>
      <c r="F88" s="2">
        <v>119</v>
      </c>
      <c r="G88" s="9">
        <f t="shared" si="4"/>
        <v>100</v>
      </c>
    </row>
    <row r="89" spans="3:7" x14ac:dyDescent="0.3">
      <c r="C89" s="2" t="s">
        <v>139</v>
      </c>
      <c r="D89" s="29">
        <v>23080032</v>
      </c>
      <c r="E89" s="29">
        <v>0</v>
      </c>
      <c r="F89" s="2">
        <v>119</v>
      </c>
      <c r="G89" s="9">
        <f t="shared" si="4"/>
        <v>100</v>
      </c>
    </row>
    <row r="90" spans="3:7" x14ac:dyDescent="0.3">
      <c r="C90" s="2" t="s">
        <v>75</v>
      </c>
      <c r="D90" s="29">
        <v>23080037</v>
      </c>
      <c r="E90" s="29">
        <v>0</v>
      </c>
      <c r="F90" s="2">
        <v>119</v>
      </c>
      <c r="G90" s="9">
        <f t="shared" si="4"/>
        <v>100</v>
      </c>
    </row>
    <row r="91" spans="3:7" x14ac:dyDescent="0.3">
      <c r="C91" s="2" t="s">
        <v>58</v>
      </c>
      <c r="D91" s="29">
        <v>23080041</v>
      </c>
      <c r="E91" s="29">
        <v>0</v>
      </c>
      <c r="F91" s="2">
        <v>119</v>
      </c>
      <c r="G91" s="9">
        <f t="shared" si="4"/>
        <v>100</v>
      </c>
    </row>
    <row r="92" spans="3:7" x14ac:dyDescent="0.3">
      <c r="C92" s="2" t="s">
        <v>64</v>
      </c>
      <c r="D92" s="29">
        <v>23080043</v>
      </c>
      <c r="E92" s="29">
        <v>0</v>
      </c>
      <c r="F92" s="2">
        <v>119</v>
      </c>
      <c r="G92" s="9">
        <f t="shared" si="4"/>
        <v>100</v>
      </c>
    </row>
    <row r="93" spans="3:7" x14ac:dyDescent="0.3">
      <c r="C93" s="2" t="s">
        <v>45</v>
      </c>
      <c r="D93" s="29">
        <v>23080046</v>
      </c>
      <c r="E93" s="29">
        <v>0</v>
      </c>
      <c r="F93" s="2">
        <v>119</v>
      </c>
      <c r="G93" s="9">
        <f t="shared" si="4"/>
        <v>100</v>
      </c>
    </row>
    <row r="94" spans="3:7" x14ac:dyDescent="0.3">
      <c r="C94" s="2" t="s">
        <v>47</v>
      </c>
      <c r="D94" s="29">
        <v>23080048</v>
      </c>
      <c r="E94" s="29">
        <v>0</v>
      </c>
      <c r="F94" s="2">
        <v>119</v>
      </c>
      <c r="G94" s="9">
        <f t="shared" si="4"/>
        <v>100</v>
      </c>
    </row>
    <row r="95" spans="3:7" x14ac:dyDescent="0.3">
      <c r="C95" s="2" t="s">
        <v>38</v>
      </c>
      <c r="D95" s="29">
        <v>23080053</v>
      </c>
      <c r="E95" s="29">
        <v>0</v>
      </c>
      <c r="F95" s="2">
        <v>119</v>
      </c>
      <c r="G95" s="9">
        <f t="shared" si="4"/>
        <v>100</v>
      </c>
    </row>
    <row r="96" spans="3:7" x14ac:dyDescent="0.3">
      <c r="C96" s="2" t="s">
        <v>115</v>
      </c>
      <c r="D96" s="29">
        <v>23080055</v>
      </c>
      <c r="E96" s="29">
        <v>0</v>
      </c>
      <c r="F96" s="2">
        <v>119</v>
      </c>
      <c r="G96" s="9">
        <f t="shared" si="4"/>
        <v>100</v>
      </c>
    </row>
    <row r="97" spans="3:7" x14ac:dyDescent="0.3">
      <c r="C97" s="2" t="s">
        <v>144</v>
      </c>
      <c r="D97" s="29">
        <v>23080056</v>
      </c>
      <c r="E97" s="29">
        <v>0</v>
      </c>
      <c r="F97" s="2">
        <v>119</v>
      </c>
      <c r="G97" s="9">
        <f t="shared" si="4"/>
        <v>100</v>
      </c>
    </row>
    <row r="98" spans="3:7" x14ac:dyDescent="0.3">
      <c r="C98" s="2" t="s">
        <v>82</v>
      </c>
      <c r="D98" s="29">
        <v>23080058</v>
      </c>
      <c r="E98" s="29">
        <v>0</v>
      </c>
      <c r="F98" s="2">
        <v>119</v>
      </c>
      <c r="G98" s="9">
        <f t="shared" si="4"/>
        <v>100</v>
      </c>
    </row>
    <row r="99" spans="3:7" x14ac:dyDescent="0.3">
      <c r="C99" s="2" t="s">
        <v>65</v>
      </c>
      <c r="D99" s="29">
        <v>23080064</v>
      </c>
      <c r="E99" s="29">
        <v>0</v>
      </c>
      <c r="F99" s="2">
        <v>119</v>
      </c>
      <c r="G99" s="9">
        <f t="shared" si="4"/>
        <v>100</v>
      </c>
    </row>
    <row r="100" spans="3:7" x14ac:dyDescent="0.3">
      <c r="C100" s="2" t="s">
        <v>147</v>
      </c>
      <c r="D100" s="29">
        <v>23080065</v>
      </c>
      <c r="E100" s="29">
        <v>0</v>
      </c>
      <c r="F100" s="2">
        <v>119</v>
      </c>
      <c r="G100" s="9">
        <f t="shared" si="4"/>
        <v>100</v>
      </c>
    </row>
    <row r="101" spans="3:7" x14ac:dyDescent="0.3">
      <c r="C101" s="2" t="s">
        <v>99</v>
      </c>
      <c r="D101" s="29">
        <v>23080068</v>
      </c>
      <c r="E101" s="29">
        <v>0</v>
      </c>
      <c r="F101" s="2">
        <v>119</v>
      </c>
      <c r="G101" s="9">
        <f t="shared" si="4"/>
        <v>100</v>
      </c>
    </row>
    <row r="102" spans="3:7" x14ac:dyDescent="0.3">
      <c r="C102" s="2" t="s">
        <v>148</v>
      </c>
      <c r="D102" s="29">
        <v>23080070</v>
      </c>
      <c r="E102" s="29">
        <v>0</v>
      </c>
      <c r="F102" s="2">
        <v>119</v>
      </c>
      <c r="G102" s="9">
        <f t="shared" si="4"/>
        <v>100</v>
      </c>
    </row>
    <row r="103" spans="3:7" x14ac:dyDescent="0.3">
      <c r="C103" s="2" t="s">
        <v>151</v>
      </c>
      <c r="D103" s="29">
        <v>23080073</v>
      </c>
      <c r="E103" s="29">
        <v>0</v>
      </c>
      <c r="F103" s="2">
        <v>119</v>
      </c>
      <c r="G103" s="9">
        <f t="shared" si="4"/>
        <v>100</v>
      </c>
    </row>
    <row r="104" spans="3:7" x14ac:dyDescent="0.3">
      <c r="C104" s="2" t="s">
        <v>95</v>
      </c>
      <c r="D104" s="29">
        <v>23080077</v>
      </c>
      <c r="E104" s="29">
        <v>0</v>
      </c>
      <c r="F104" s="2">
        <v>119</v>
      </c>
      <c r="G104" s="9">
        <f t="shared" si="4"/>
        <v>100</v>
      </c>
    </row>
    <row r="105" spans="3:7" x14ac:dyDescent="0.3">
      <c r="C105" s="2" t="s">
        <v>152</v>
      </c>
      <c r="D105" s="29">
        <v>23080078</v>
      </c>
      <c r="E105" s="29">
        <v>0</v>
      </c>
      <c r="F105" s="2">
        <v>119</v>
      </c>
      <c r="G105" s="9">
        <f t="shared" si="4"/>
        <v>100</v>
      </c>
    </row>
    <row r="106" spans="3:7" x14ac:dyDescent="0.3">
      <c r="C106" s="2" t="s">
        <v>106</v>
      </c>
      <c r="D106" s="29">
        <v>23080086</v>
      </c>
      <c r="E106" s="29">
        <v>0</v>
      </c>
      <c r="F106" s="2">
        <v>119</v>
      </c>
      <c r="G106" s="9">
        <f t="shared" si="4"/>
        <v>100</v>
      </c>
    </row>
    <row r="107" spans="3:7" x14ac:dyDescent="0.3">
      <c r="C107" s="2" t="s">
        <v>74</v>
      </c>
      <c r="D107" s="29">
        <v>23080087</v>
      </c>
      <c r="E107" s="29">
        <v>0</v>
      </c>
      <c r="F107" s="2">
        <v>119</v>
      </c>
      <c r="G107" s="9">
        <f t="shared" si="4"/>
        <v>100</v>
      </c>
    </row>
    <row r="108" spans="3:7" x14ac:dyDescent="0.3">
      <c r="C108" s="2" t="s">
        <v>111</v>
      </c>
      <c r="D108" s="29">
        <v>23080089</v>
      </c>
      <c r="E108" s="29">
        <v>0</v>
      </c>
      <c r="F108" s="2">
        <v>119</v>
      </c>
      <c r="G108" s="9">
        <f t="shared" si="4"/>
        <v>100</v>
      </c>
    </row>
    <row r="109" spans="3:7" x14ac:dyDescent="0.3">
      <c r="C109" s="2" t="s">
        <v>157</v>
      </c>
      <c r="D109" s="29">
        <v>23080090</v>
      </c>
      <c r="E109" s="29">
        <v>0</v>
      </c>
      <c r="F109" s="2">
        <v>119</v>
      </c>
      <c r="G109" s="9">
        <f t="shared" si="4"/>
        <v>100</v>
      </c>
    </row>
    <row r="110" spans="3:7" x14ac:dyDescent="0.3">
      <c r="C110" s="2" t="s">
        <v>121</v>
      </c>
      <c r="D110" s="29">
        <v>23080091</v>
      </c>
      <c r="E110" s="29">
        <v>0</v>
      </c>
      <c r="F110" s="2">
        <v>119</v>
      </c>
      <c r="G110" s="9">
        <f t="shared" si="4"/>
        <v>100</v>
      </c>
    </row>
    <row r="111" spans="3:7" x14ac:dyDescent="0.3">
      <c r="C111" s="2" t="s">
        <v>93</v>
      </c>
      <c r="D111" s="29">
        <v>23080094</v>
      </c>
      <c r="E111" s="29">
        <v>0</v>
      </c>
      <c r="F111" s="2">
        <v>119</v>
      </c>
      <c r="G111" s="9">
        <f t="shared" si="4"/>
        <v>100</v>
      </c>
    </row>
    <row r="112" spans="3:7" x14ac:dyDescent="0.3">
      <c r="C112" s="2" t="s">
        <v>103</v>
      </c>
      <c r="D112" s="29">
        <v>23080097</v>
      </c>
      <c r="E112" s="29">
        <v>0</v>
      </c>
      <c r="F112" s="2">
        <v>119</v>
      </c>
      <c r="G112" s="9">
        <f t="shared" si="4"/>
        <v>100</v>
      </c>
    </row>
    <row r="113" spans="3:7" x14ac:dyDescent="0.3">
      <c r="C113" s="2" t="s">
        <v>102</v>
      </c>
      <c r="D113" s="29">
        <v>23080098</v>
      </c>
      <c r="E113" s="29">
        <v>0</v>
      </c>
      <c r="F113" s="2">
        <v>119</v>
      </c>
      <c r="G113" s="9">
        <f t="shared" si="4"/>
        <v>100</v>
      </c>
    </row>
    <row r="114" spans="3:7" x14ac:dyDescent="0.3">
      <c r="C114" s="2" t="s">
        <v>122</v>
      </c>
      <c r="D114" s="29">
        <v>23080099</v>
      </c>
      <c r="E114" s="29">
        <v>0</v>
      </c>
      <c r="F114" s="2">
        <v>119</v>
      </c>
      <c r="G114" s="9">
        <f t="shared" si="4"/>
        <v>100</v>
      </c>
    </row>
    <row r="115" spans="3:7" x14ac:dyDescent="0.3">
      <c r="C115" s="2" t="s">
        <v>120</v>
      </c>
      <c r="D115" s="29">
        <v>23080101</v>
      </c>
      <c r="E115" s="29">
        <v>0</v>
      </c>
      <c r="F115" s="2">
        <v>119</v>
      </c>
      <c r="G115" s="9">
        <f t="shared" si="4"/>
        <v>100</v>
      </c>
    </row>
    <row r="116" spans="3:7" x14ac:dyDescent="0.3">
      <c r="C116" s="2" t="s">
        <v>160</v>
      </c>
      <c r="D116" s="29">
        <v>23080102</v>
      </c>
      <c r="E116" s="29">
        <v>0</v>
      </c>
      <c r="F116" s="2">
        <v>119</v>
      </c>
      <c r="G116" s="9">
        <f t="shared" si="4"/>
        <v>100</v>
      </c>
    </row>
    <row r="117" spans="3:7" x14ac:dyDescent="0.3">
      <c r="C117" s="2" t="s">
        <v>105</v>
      </c>
      <c r="D117" s="29">
        <v>23080103</v>
      </c>
      <c r="E117" s="29">
        <v>0</v>
      </c>
      <c r="F117" s="2">
        <v>119</v>
      </c>
      <c r="G117" s="9">
        <f t="shared" si="4"/>
        <v>100</v>
      </c>
    </row>
    <row r="118" spans="3:7" x14ac:dyDescent="0.3">
      <c r="C118" s="2" t="s">
        <v>84</v>
      </c>
      <c r="D118" s="29">
        <v>23080104</v>
      </c>
      <c r="E118" s="29">
        <v>0</v>
      </c>
      <c r="F118" s="2">
        <v>119</v>
      </c>
      <c r="G118" s="9">
        <f t="shared" si="4"/>
        <v>100</v>
      </c>
    </row>
    <row r="119" spans="3:7" x14ac:dyDescent="0.3">
      <c r="C119" s="2" t="s">
        <v>81</v>
      </c>
      <c r="D119" s="29">
        <v>23080106</v>
      </c>
      <c r="E119" s="29">
        <v>0</v>
      </c>
      <c r="F119" s="2">
        <v>119</v>
      </c>
      <c r="G119" s="9">
        <f t="shared" si="4"/>
        <v>100</v>
      </c>
    </row>
    <row r="120" spans="3:7" x14ac:dyDescent="0.3">
      <c r="C120" s="2" t="s">
        <v>164</v>
      </c>
      <c r="D120" s="29">
        <v>23080110</v>
      </c>
      <c r="E120" s="29">
        <v>0</v>
      </c>
      <c r="F120" s="2">
        <v>119</v>
      </c>
      <c r="G120" s="9">
        <f t="shared" si="4"/>
        <v>100</v>
      </c>
    </row>
    <row r="121" spans="3:7" x14ac:dyDescent="0.3">
      <c r="C121" s="2" t="s">
        <v>123</v>
      </c>
      <c r="D121" s="29">
        <v>23080111</v>
      </c>
      <c r="E121" s="29">
        <v>0</v>
      </c>
      <c r="F121" s="2">
        <v>119</v>
      </c>
      <c r="G121" s="9">
        <f t="shared" si="4"/>
        <v>100</v>
      </c>
    </row>
    <row r="122" spans="3:7" x14ac:dyDescent="0.3">
      <c r="C122" s="2" t="s">
        <v>79</v>
      </c>
      <c r="D122" s="29">
        <v>23080112</v>
      </c>
      <c r="E122" s="29">
        <v>0</v>
      </c>
      <c r="F122" s="2">
        <v>119</v>
      </c>
      <c r="G122" s="9">
        <f t="shared" si="4"/>
        <v>100</v>
      </c>
    </row>
    <row r="123" spans="3:7" x14ac:dyDescent="0.3">
      <c r="C123" s="2" t="s">
        <v>57</v>
      </c>
      <c r="D123" s="29">
        <v>23080116</v>
      </c>
      <c r="E123" s="29">
        <v>0</v>
      </c>
      <c r="F123" s="2">
        <v>119</v>
      </c>
      <c r="G123" s="9">
        <f t="shared" si="4"/>
        <v>100</v>
      </c>
    </row>
    <row r="124" spans="3:7" x14ac:dyDescent="0.3">
      <c r="C124" s="2" t="s">
        <v>78</v>
      </c>
      <c r="D124" s="29">
        <v>23080117</v>
      </c>
      <c r="E124" s="29">
        <v>0</v>
      </c>
      <c r="F124" s="2">
        <v>119</v>
      </c>
      <c r="G124" s="9">
        <f t="shared" si="4"/>
        <v>100</v>
      </c>
    </row>
    <row r="125" spans="3:7" x14ac:dyDescent="0.3">
      <c r="C125" s="2" t="s">
        <v>36</v>
      </c>
      <c r="D125" s="29">
        <v>23080118</v>
      </c>
      <c r="E125" s="29">
        <v>0</v>
      </c>
      <c r="F125" s="2">
        <v>119</v>
      </c>
      <c r="G125" s="9">
        <f t="shared" si="4"/>
        <v>100</v>
      </c>
    </row>
  </sheetData>
  <mergeCells count="1">
    <mergeCell ref="C1:R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770A-A973-40D2-9470-5AD073D4D951}">
  <sheetPr>
    <pageSetUpPr fitToPage="1"/>
  </sheetPr>
  <dimension ref="C1:R125"/>
  <sheetViews>
    <sheetView showGridLines="0" zoomScale="85" zoomScaleNormal="85" workbookViewId="0">
      <selection activeCell="A4" sqref="A1:A1048576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8" ht="16.5" customHeight="1" x14ac:dyDescent="0.3">
      <c r="C1" s="35" t="s">
        <v>130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3:18" ht="18" customHeight="1" x14ac:dyDescent="0.3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4" spans="3:18" ht="17.25" thickBot="1" x14ac:dyDescent="0.35">
      <c r="C4" s="3" t="s">
        <v>32</v>
      </c>
      <c r="D4" s="3" t="s">
        <v>11</v>
      </c>
      <c r="E4" s="3" t="s">
        <v>10</v>
      </c>
      <c r="F4" s="23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18" ht="17.45" customHeight="1" x14ac:dyDescent="0.3">
      <c r="C5" s="2" t="s">
        <v>141</v>
      </c>
      <c r="D5" s="29">
        <v>23080034</v>
      </c>
      <c r="E5" s="29">
        <v>72.5</v>
      </c>
      <c r="F5" s="2">
        <v>1</v>
      </c>
      <c r="G5" s="9">
        <f>F5/76*100</f>
        <v>1.3157894736842104</v>
      </c>
      <c r="P5" s="28">
        <v>100</v>
      </c>
      <c r="Q5" s="6">
        <f>FREQUENCY($E$5:$E$125,P5:P45)</f>
        <v>0</v>
      </c>
      <c r="R5" s="5">
        <f>Q5</f>
        <v>0</v>
      </c>
    </row>
    <row r="6" spans="3:18" ht="17.45" customHeight="1" x14ac:dyDescent="0.3">
      <c r="C6" s="2" t="s">
        <v>154</v>
      </c>
      <c r="D6" s="29">
        <v>23080080</v>
      </c>
      <c r="E6" s="29">
        <v>70</v>
      </c>
      <c r="F6" s="2">
        <v>2</v>
      </c>
      <c r="G6" s="9">
        <f t="shared" ref="G6:G62" si="0">F6/76*100</f>
        <v>2.6315789473684208</v>
      </c>
      <c r="P6" s="8">
        <v>97.5</v>
      </c>
      <c r="Q6" s="6">
        <f t="shared" ref="Q6:Q45" si="1">FREQUENCY($E$5:$E$125,P6:P46)</f>
        <v>0</v>
      </c>
      <c r="R6" s="5">
        <f>R5+Q6</f>
        <v>0</v>
      </c>
    </row>
    <row r="7" spans="3:18" ht="17.45" customHeight="1" x14ac:dyDescent="0.3">
      <c r="C7" s="2" t="s">
        <v>91</v>
      </c>
      <c r="D7" s="29">
        <v>23080011</v>
      </c>
      <c r="E7" s="29">
        <v>62.5</v>
      </c>
      <c r="F7" s="2">
        <v>3</v>
      </c>
      <c r="G7" s="9">
        <f t="shared" si="0"/>
        <v>3.9473684210526314</v>
      </c>
      <c r="P7" s="8">
        <v>95</v>
      </c>
      <c r="Q7" s="6">
        <f t="shared" si="1"/>
        <v>0</v>
      </c>
      <c r="R7" s="5">
        <f>R6+Q7</f>
        <v>0</v>
      </c>
    </row>
    <row r="8" spans="3:18" ht="17.45" customHeight="1" x14ac:dyDescent="0.3">
      <c r="C8" s="2" t="s">
        <v>46</v>
      </c>
      <c r="D8" s="29">
        <v>23080105</v>
      </c>
      <c r="E8" s="29">
        <v>62.5</v>
      </c>
      <c r="F8" s="2">
        <v>3</v>
      </c>
      <c r="G8" s="9">
        <f t="shared" si="0"/>
        <v>3.9473684210526314</v>
      </c>
      <c r="P8" s="7">
        <v>92.5</v>
      </c>
      <c r="Q8" s="6">
        <f t="shared" si="1"/>
        <v>0</v>
      </c>
      <c r="R8" s="5">
        <f t="shared" ref="R8:R45" si="2">R7+Q8</f>
        <v>0</v>
      </c>
    </row>
    <row r="9" spans="3:18" ht="17.45" customHeight="1" x14ac:dyDescent="0.3">
      <c r="C9" s="2" t="s">
        <v>165</v>
      </c>
      <c r="D9" s="29">
        <v>23080114</v>
      </c>
      <c r="E9" s="29">
        <v>60</v>
      </c>
      <c r="F9" s="2">
        <v>5</v>
      </c>
      <c r="G9" s="9">
        <f t="shared" si="0"/>
        <v>6.5789473684210522</v>
      </c>
      <c r="P9" s="8">
        <v>90</v>
      </c>
      <c r="Q9" s="6">
        <f t="shared" si="1"/>
        <v>0</v>
      </c>
      <c r="R9" s="5">
        <f t="shared" si="2"/>
        <v>0</v>
      </c>
    </row>
    <row r="10" spans="3:18" ht="17.45" customHeight="1" x14ac:dyDescent="0.3">
      <c r="C10" s="2" t="s">
        <v>72</v>
      </c>
      <c r="D10" s="29">
        <v>23080018</v>
      </c>
      <c r="E10" s="29">
        <v>57.5</v>
      </c>
      <c r="F10" s="2">
        <v>6</v>
      </c>
      <c r="G10" s="9">
        <f t="shared" si="0"/>
        <v>7.8947368421052628</v>
      </c>
      <c r="P10" s="8">
        <v>87.5</v>
      </c>
      <c r="Q10" s="6">
        <f t="shared" si="1"/>
        <v>0</v>
      </c>
      <c r="R10" s="5">
        <f t="shared" si="2"/>
        <v>0</v>
      </c>
    </row>
    <row r="11" spans="3:18" ht="17.45" customHeight="1" x14ac:dyDescent="0.3">
      <c r="C11" s="2" t="s">
        <v>147</v>
      </c>
      <c r="D11" s="29">
        <v>23080065</v>
      </c>
      <c r="E11" s="29">
        <v>57.5</v>
      </c>
      <c r="F11" s="2">
        <v>6</v>
      </c>
      <c r="G11" s="9">
        <f t="shared" si="0"/>
        <v>7.8947368421052628</v>
      </c>
      <c r="P11" s="7">
        <v>85</v>
      </c>
      <c r="Q11" s="6">
        <f t="shared" si="1"/>
        <v>0</v>
      </c>
      <c r="R11" s="5">
        <f t="shared" si="2"/>
        <v>0</v>
      </c>
    </row>
    <row r="12" spans="3:18" ht="17.45" customHeight="1" x14ac:dyDescent="0.3">
      <c r="C12" s="2" t="s">
        <v>167</v>
      </c>
      <c r="D12" s="29">
        <v>23080130</v>
      </c>
      <c r="E12" s="29">
        <v>57.5</v>
      </c>
      <c r="F12" s="2">
        <v>6</v>
      </c>
      <c r="G12" s="9">
        <f t="shared" si="0"/>
        <v>7.8947368421052628</v>
      </c>
      <c r="P12" s="8">
        <v>82.5</v>
      </c>
      <c r="Q12" s="6">
        <f t="shared" si="1"/>
        <v>0</v>
      </c>
      <c r="R12" s="5">
        <f t="shared" si="2"/>
        <v>0</v>
      </c>
    </row>
    <row r="13" spans="3:18" ht="17.45" customHeight="1" x14ac:dyDescent="0.3">
      <c r="C13" s="2" t="s">
        <v>89</v>
      </c>
      <c r="D13" s="29">
        <v>23080015</v>
      </c>
      <c r="E13" s="29">
        <v>55</v>
      </c>
      <c r="F13" s="2">
        <v>9</v>
      </c>
      <c r="G13" s="9">
        <f t="shared" si="0"/>
        <v>11.842105263157894</v>
      </c>
      <c r="P13" s="8">
        <v>80</v>
      </c>
      <c r="Q13" s="6">
        <f t="shared" si="1"/>
        <v>0</v>
      </c>
      <c r="R13" s="5">
        <f t="shared" si="2"/>
        <v>0</v>
      </c>
    </row>
    <row r="14" spans="3:18" ht="17.45" customHeight="1" x14ac:dyDescent="0.3">
      <c r="C14" s="2" t="s">
        <v>53</v>
      </c>
      <c r="D14" s="29">
        <v>23080026</v>
      </c>
      <c r="E14" s="29">
        <v>55</v>
      </c>
      <c r="F14" s="2">
        <v>9</v>
      </c>
      <c r="G14" s="9">
        <f t="shared" si="0"/>
        <v>11.842105263157894</v>
      </c>
      <c r="P14" s="7">
        <v>77.5</v>
      </c>
      <c r="Q14" s="6">
        <f t="shared" si="1"/>
        <v>0</v>
      </c>
      <c r="R14" s="5">
        <f t="shared" si="2"/>
        <v>0</v>
      </c>
    </row>
    <row r="15" spans="3:18" ht="17.45" customHeight="1" x14ac:dyDescent="0.3">
      <c r="C15" s="2" t="s">
        <v>73</v>
      </c>
      <c r="D15" s="29">
        <v>23080057</v>
      </c>
      <c r="E15" s="29">
        <v>52.5</v>
      </c>
      <c r="F15" s="2">
        <v>11</v>
      </c>
      <c r="G15" s="9">
        <f t="shared" si="0"/>
        <v>14.473684210526317</v>
      </c>
      <c r="P15" s="8">
        <v>75</v>
      </c>
      <c r="Q15" s="6">
        <f t="shared" si="1"/>
        <v>0</v>
      </c>
      <c r="R15" s="5">
        <f t="shared" si="2"/>
        <v>0</v>
      </c>
    </row>
    <row r="16" spans="3:18" ht="17.45" customHeight="1" x14ac:dyDescent="0.3">
      <c r="C16" s="2" t="s">
        <v>107</v>
      </c>
      <c r="D16" s="29">
        <v>23080096</v>
      </c>
      <c r="E16" s="29">
        <v>52.5</v>
      </c>
      <c r="F16" s="2">
        <v>11</v>
      </c>
      <c r="G16" s="9">
        <f t="shared" si="0"/>
        <v>14.473684210526317</v>
      </c>
      <c r="P16" s="8">
        <v>72.5</v>
      </c>
      <c r="Q16" s="6">
        <f t="shared" si="1"/>
        <v>1</v>
      </c>
      <c r="R16" s="5">
        <f t="shared" si="2"/>
        <v>1</v>
      </c>
    </row>
    <row r="17" spans="3:18" ht="17.45" customHeight="1" x14ac:dyDescent="0.3">
      <c r="C17" s="2" t="s">
        <v>163</v>
      </c>
      <c r="D17" s="29">
        <v>23080109</v>
      </c>
      <c r="E17" s="29">
        <v>52.5</v>
      </c>
      <c r="F17" s="2">
        <v>11</v>
      </c>
      <c r="G17" s="9">
        <f t="shared" si="0"/>
        <v>14.473684210526317</v>
      </c>
      <c r="P17" s="7">
        <v>70</v>
      </c>
      <c r="Q17" s="6">
        <f t="shared" si="1"/>
        <v>1</v>
      </c>
      <c r="R17" s="5">
        <f t="shared" si="2"/>
        <v>2</v>
      </c>
    </row>
    <row r="18" spans="3:18" ht="17.45" customHeight="1" x14ac:dyDescent="0.3">
      <c r="C18" s="2" t="s">
        <v>66</v>
      </c>
      <c r="D18" s="29">
        <v>23080004</v>
      </c>
      <c r="E18" s="29">
        <v>50</v>
      </c>
      <c r="F18" s="2">
        <v>14</v>
      </c>
      <c r="G18" s="9">
        <f t="shared" si="0"/>
        <v>18.421052631578945</v>
      </c>
      <c r="P18" s="8">
        <v>67.5</v>
      </c>
      <c r="Q18" s="6">
        <f t="shared" si="1"/>
        <v>0</v>
      </c>
      <c r="R18" s="5">
        <f t="shared" si="2"/>
        <v>2</v>
      </c>
    </row>
    <row r="19" spans="3:18" ht="17.45" customHeight="1" x14ac:dyDescent="0.3">
      <c r="C19" s="2" t="s">
        <v>140</v>
      </c>
      <c r="D19" s="29">
        <v>23080033</v>
      </c>
      <c r="E19" s="29">
        <v>50</v>
      </c>
      <c r="F19" s="2">
        <v>14</v>
      </c>
      <c r="G19" s="9">
        <f t="shared" si="0"/>
        <v>18.421052631578945</v>
      </c>
      <c r="P19" s="8">
        <v>65</v>
      </c>
      <c r="Q19" s="6">
        <f t="shared" si="1"/>
        <v>0</v>
      </c>
      <c r="R19" s="5">
        <f t="shared" si="2"/>
        <v>2</v>
      </c>
    </row>
    <row r="20" spans="3:18" x14ac:dyDescent="0.3">
      <c r="C20" s="2" t="s">
        <v>77</v>
      </c>
      <c r="D20" s="29">
        <v>23080061</v>
      </c>
      <c r="E20" s="29">
        <v>50</v>
      </c>
      <c r="F20" s="2">
        <v>14</v>
      </c>
      <c r="G20" s="9">
        <f t="shared" si="0"/>
        <v>18.421052631578945</v>
      </c>
      <c r="P20" s="7">
        <v>62.5</v>
      </c>
      <c r="Q20" s="6">
        <f t="shared" si="1"/>
        <v>2</v>
      </c>
      <c r="R20" s="5">
        <f t="shared" si="2"/>
        <v>4</v>
      </c>
    </row>
    <row r="21" spans="3:18" x14ac:dyDescent="0.3">
      <c r="C21" s="2" t="s">
        <v>114</v>
      </c>
      <c r="D21" s="29">
        <v>23080013</v>
      </c>
      <c r="E21" s="29">
        <v>47.5</v>
      </c>
      <c r="F21" s="2">
        <v>17</v>
      </c>
      <c r="G21" s="9">
        <f t="shared" si="0"/>
        <v>22.368421052631579</v>
      </c>
      <c r="P21" s="8">
        <v>60</v>
      </c>
      <c r="Q21" s="6">
        <f t="shared" si="1"/>
        <v>1</v>
      </c>
      <c r="R21" s="5">
        <f t="shared" si="2"/>
        <v>5</v>
      </c>
    </row>
    <row r="22" spans="3:18" x14ac:dyDescent="0.3">
      <c r="C22" s="2" t="s">
        <v>63</v>
      </c>
      <c r="D22" s="29">
        <v>23080050</v>
      </c>
      <c r="E22" s="29">
        <v>47.5</v>
      </c>
      <c r="F22" s="2">
        <v>17</v>
      </c>
      <c r="G22" s="9">
        <f t="shared" si="0"/>
        <v>22.368421052631579</v>
      </c>
      <c r="P22" s="8">
        <v>57.5</v>
      </c>
      <c r="Q22" s="6">
        <f t="shared" si="1"/>
        <v>3</v>
      </c>
      <c r="R22" s="5">
        <f t="shared" si="2"/>
        <v>8</v>
      </c>
    </row>
    <row r="23" spans="3:18" x14ac:dyDescent="0.3">
      <c r="C23" s="2" t="s">
        <v>146</v>
      </c>
      <c r="D23" s="29">
        <v>23080060</v>
      </c>
      <c r="E23" s="29">
        <v>47.5</v>
      </c>
      <c r="F23" s="2">
        <v>17</v>
      </c>
      <c r="G23" s="9">
        <f t="shared" si="0"/>
        <v>22.368421052631579</v>
      </c>
      <c r="P23" s="7">
        <v>55</v>
      </c>
      <c r="Q23" s="6">
        <f t="shared" si="1"/>
        <v>2</v>
      </c>
      <c r="R23" s="5">
        <f t="shared" si="2"/>
        <v>10</v>
      </c>
    </row>
    <row r="24" spans="3:18" x14ac:dyDescent="0.3">
      <c r="C24" s="2" t="s">
        <v>94</v>
      </c>
      <c r="D24" s="29">
        <v>23080076</v>
      </c>
      <c r="E24" s="29">
        <v>45</v>
      </c>
      <c r="F24" s="2">
        <v>20</v>
      </c>
      <c r="G24" s="9">
        <f t="shared" si="0"/>
        <v>26.315789473684209</v>
      </c>
      <c r="P24" s="8">
        <v>52.5</v>
      </c>
      <c r="Q24" s="6">
        <f t="shared" si="1"/>
        <v>3</v>
      </c>
      <c r="R24" s="5">
        <f t="shared" si="2"/>
        <v>13</v>
      </c>
    </row>
    <row r="25" spans="3:18" x14ac:dyDescent="0.3">
      <c r="C25" s="2" t="s">
        <v>90</v>
      </c>
      <c r="D25" s="29">
        <v>23080081</v>
      </c>
      <c r="E25" s="29">
        <v>45</v>
      </c>
      <c r="F25" s="2">
        <v>20</v>
      </c>
      <c r="G25" s="9">
        <f t="shared" si="0"/>
        <v>26.315789473684209</v>
      </c>
      <c r="P25" s="8">
        <v>50</v>
      </c>
      <c r="Q25" s="6">
        <f t="shared" si="1"/>
        <v>3</v>
      </c>
      <c r="R25" s="5">
        <f t="shared" si="2"/>
        <v>16</v>
      </c>
    </row>
    <row r="26" spans="3:18" ht="17.45" customHeight="1" x14ac:dyDescent="0.3">
      <c r="C26" s="2" t="s">
        <v>162</v>
      </c>
      <c r="D26" s="29">
        <v>23080108</v>
      </c>
      <c r="E26" s="29">
        <v>45</v>
      </c>
      <c r="F26" s="2">
        <v>20</v>
      </c>
      <c r="G26" s="9">
        <f t="shared" si="0"/>
        <v>26.315789473684209</v>
      </c>
      <c r="P26" s="7">
        <v>47.5</v>
      </c>
      <c r="Q26" s="6">
        <f t="shared" si="1"/>
        <v>3</v>
      </c>
      <c r="R26" s="5">
        <f t="shared" si="2"/>
        <v>19</v>
      </c>
    </row>
    <row r="27" spans="3:18" ht="17.45" customHeight="1" x14ac:dyDescent="0.3">
      <c r="C27" s="2" t="s">
        <v>70</v>
      </c>
      <c r="D27" s="29">
        <v>23080007</v>
      </c>
      <c r="E27" s="29">
        <v>42.5</v>
      </c>
      <c r="F27" s="2">
        <v>23</v>
      </c>
      <c r="G27" s="9">
        <f t="shared" si="0"/>
        <v>30.263157894736842</v>
      </c>
      <c r="P27" s="8">
        <v>45</v>
      </c>
      <c r="Q27" s="6">
        <f t="shared" si="1"/>
        <v>3</v>
      </c>
      <c r="R27" s="5">
        <f t="shared" si="2"/>
        <v>22</v>
      </c>
    </row>
    <row r="28" spans="3:18" x14ac:dyDescent="0.3">
      <c r="C28" s="2" t="s">
        <v>60</v>
      </c>
      <c r="D28" s="29">
        <v>23080042</v>
      </c>
      <c r="E28" s="29">
        <v>42.5</v>
      </c>
      <c r="F28" s="2">
        <v>23</v>
      </c>
      <c r="G28" s="9">
        <f t="shared" si="0"/>
        <v>30.263157894736842</v>
      </c>
      <c r="P28" s="8">
        <v>42.5</v>
      </c>
      <c r="Q28" s="6">
        <f t="shared" si="1"/>
        <v>7</v>
      </c>
      <c r="R28" s="5">
        <f t="shared" si="2"/>
        <v>29</v>
      </c>
    </row>
    <row r="29" spans="3:18" x14ac:dyDescent="0.3">
      <c r="C29" s="2" t="s">
        <v>44</v>
      </c>
      <c r="D29" s="29">
        <v>23080045</v>
      </c>
      <c r="E29" s="29">
        <v>42.5</v>
      </c>
      <c r="F29" s="2">
        <v>23</v>
      </c>
      <c r="G29" s="9">
        <f t="shared" si="0"/>
        <v>30.263157894736842</v>
      </c>
      <c r="P29" s="7">
        <v>40</v>
      </c>
      <c r="Q29" s="6">
        <f t="shared" si="1"/>
        <v>4</v>
      </c>
      <c r="R29" s="5">
        <f t="shared" si="2"/>
        <v>33</v>
      </c>
    </row>
    <row r="30" spans="3:18" ht="17.45" customHeight="1" x14ac:dyDescent="0.3">
      <c r="C30" s="2" t="s">
        <v>108</v>
      </c>
      <c r="D30" s="29">
        <v>23080063</v>
      </c>
      <c r="E30" s="29">
        <v>42.5</v>
      </c>
      <c r="F30" s="2">
        <v>23</v>
      </c>
      <c r="G30" s="9">
        <f t="shared" si="0"/>
        <v>30.263157894736842</v>
      </c>
      <c r="P30" s="8">
        <v>37.5</v>
      </c>
      <c r="Q30" s="6">
        <f t="shared" si="1"/>
        <v>5</v>
      </c>
      <c r="R30" s="5">
        <f t="shared" si="2"/>
        <v>38</v>
      </c>
    </row>
    <row r="31" spans="3:18" ht="17.45" customHeight="1" x14ac:dyDescent="0.3">
      <c r="C31" s="2" t="s">
        <v>156</v>
      </c>
      <c r="D31" s="29">
        <v>23080084</v>
      </c>
      <c r="E31" s="29">
        <v>42.5</v>
      </c>
      <c r="F31" s="2">
        <v>23</v>
      </c>
      <c r="G31" s="9">
        <f t="shared" si="0"/>
        <v>30.263157894736842</v>
      </c>
      <c r="P31" s="8">
        <v>35</v>
      </c>
      <c r="Q31" s="6">
        <f t="shared" si="1"/>
        <v>6</v>
      </c>
      <c r="R31" s="5">
        <f t="shared" si="2"/>
        <v>44</v>
      </c>
    </row>
    <row r="32" spans="3:18" ht="17.45" customHeight="1" x14ac:dyDescent="0.3">
      <c r="C32" s="2" t="s">
        <v>55</v>
      </c>
      <c r="D32" s="29">
        <v>23080115</v>
      </c>
      <c r="E32" s="29">
        <v>42.5</v>
      </c>
      <c r="F32" s="2">
        <v>23</v>
      </c>
      <c r="G32" s="9">
        <f t="shared" si="0"/>
        <v>30.263157894736842</v>
      </c>
      <c r="P32" s="7">
        <v>32.5</v>
      </c>
      <c r="Q32" s="6">
        <f t="shared" si="1"/>
        <v>4</v>
      </c>
      <c r="R32" s="5">
        <f t="shared" si="2"/>
        <v>48</v>
      </c>
    </row>
    <row r="33" spans="3:18" ht="17.45" customHeight="1" x14ac:dyDescent="0.3">
      <c r="C33" s="2" t="s">
        <v>166</v>
      </c>
      <c r="D33" s="29">
        <v>23080119</v>
      </c>
      <c r="E33" s="29">
        <v>42.5</v>
      </c>
      <c r="F33" s="2">
        <v>23</v>
      </c>
      <c r="G33" s="9">
        <f t="shared" si="0"/>
        <v>30.263157894736842</v>
      </c>
      <c r="P33" s="8">
        <v>30</v>
      </c>
      <c r="Q33" s="6">
        <f t="shared" si="1"/>
        <v>3</v>
      </c>
      <c r="R33" s="5">
        <f t="shared" si="2"/>
        <v>51</v>
      </c>
    </row>
    <row r="34" spans="3:18" ht="17.45" customHeight="1" x14ac:dyDescent="0.3">
      <c r="C34" s="2" t="s">
        <v>76</v>
      </c>
      <c r="D34" s="29">
        <v>23080001</v>
      </c>
      <c r="E34" s="29">
        <v>40</v>
      </c>
      <c r="F34" s="2">
        <v>30</v>
      </c>
      <c r="G34" s="9">
        <f t="shared" si="0"/>
        <v>39.473684210526315</v>
      </c>
      <c r="P34" s="8">
        <v>27.5</v>
      </c>
      <c r="Q34" s="6">
        <f t="shared" si="1"/>
        <v>1</v>
      </c>
      <c r="R34" s="5">
        <f t="shared" si="2"/>
        <v>52</v>
      </c>
    </row>
    <row r="35" spans="3:18" x14ac:dyDescent="0.3">
      <c r="C35" s="2" t="s">
        <v>113</v>
      </c>
      <c r="D35" s="29">
        <v>23080054</v>
      </c>
      <c r="E35" s="29">
        <v>40</v>
      </c>
      <c r="F35" s="2">
        <v>30</v>
      </c>
      <c r="G35" s="9">
        <f t="shared" si="0"/>
        <v>39.473684210526315</v>
      </c>
      <c r="P35" s="7">
        <v>25</v>
      </c>
      <c r="Q35" s="6">
        <f t="shared" si="1"/>
        <v>3</v>
      </c>
      <c r="R35" s="5">
        <f t="shared" si="2"/>
        <v>55</v>
      </c>
    </row>
    <row r="36" spans="3:18" x14ac:dyDescent="0.3">
      <c r="C36" s="2" t="s">
        <v>110</v>
      </c>
      <c r="D36" s="29">
        <v>23080085</v>
      </c>
      <c r="E36" s="29">
        <v>40</v>
      </c>
      <c r="F36" s="2">
        <v>30</v>
      </c>
      <c r="G36" s="9">
        <f t="shared" si="0"/>
        <v>39.473684210526315</v>
      </c>
      <c r="P36" s="8">
        <v>22.5</v>
      </c>
      <c r="Q36" s="6">
        <f t="shared" si="1"/>
        <v>0</v>
      </c>
      <c r="R36" s="5">
        <f t="shared" si="2"/>
        <v>55</v>
      </c>
    </row>
    <row r="37" spans="3:18" x14ac:dyDescent="0.3">
      <c r="C37" s="2" t="s">
        <v>119</v>
      </c>
      <c r="D37" s="29">
        <v>23080113</v>
      </c>
      <c r="E37" s="29">
        <v>40</v>
      </c>
      <c r="F37" s="2">
        <v>30</v>
      </c>
      <c r="G37" s="9">
        <f t="shared" si="0"/>
        <v>39.473684210526315</v>
      </c>
      <c r="P37" s="8">
        <v>20</v>
      </c>
      <c r="Q37" s="6">
        <f t="shared" si="1"/>
        <v>0</v>
      </c>
      <c r="R37" s="5">
        <f t="shared" si="2"/>
        <v>55</v>
      </c>
    </row>
    <row r="38" spans="3:18" x14ac:dyDescent="0.3">
      <c r="C38" s="2" t="s">
        <v>51</v>
      </c>
      <c r="D38" s="29">
        <v>23080006</v>
      </c>
      <c r="E38" s="29">
        <v>37.5</v>
      </c>
      <c r="F38" s="2">
        <v>34</v>
      </c>
      <c r="G38" s="9">
        <f t="shared" si="0"/>
        <v>44.736842105263158</v>
      </c>
      <c r="P38" s="7">
        <v>17.5</v>
      </c>
      <c r="Q38" s="6">
        <f t="shared" si="1"/>
        <v>3</v>
      </c>
      <c r="R38" s="5">
        <f t="shared" si="2"/>
        <v>58</v>
      </c>
    </row>
    <row r="39" spans="3:18" ht="17.45" customHeight="1" x14ac:dyDescent="0.3">
      <c r="C39" s="2" t="s">
        <v>118</v>
      </c>
      <c r="D39" s="29">
        <v>23080035</v>
      </c>
      <c r="E39" s="29">
        <v>37.5</v>
      </c>
      <c r="F39" s="2">
        <v>34</v>
      </c>
      <c r="G39" s="9">
        <f t="shared" si="0"/>
        <v>44.736842105263158</v>
      </c>
      <c r="P39" s="8">
        <v>15</v>
      </c>
      <c r="Q39" s="6">
        <f t="shared" si="1"/>
        <v>0</v>
      </c>
      <c r="R39" s="5">
        <f t="shared" si="2"/>
        <v>58</v>
      </c>
    </row>
    <row r="40" spans="3:18" ht="17.45" customHeight="1" x14ac:dyDescent="0.3">
      <c r="C40" s="2" t="s">
        <v>112</v>
      </c>
      <c r="D40" s="29">
        <v>23080074</v>
      </c>
      <c r="E40" s="29">
        <v>37.5</v>
      </c>
      <c r="F40" s="2">
        <v>34</v>
      </c>
      <c r="G40" s="9">
        <f t="shared" si="0"/>
        <v>44.736842105263158</v>
      </c>
      <c r="P40" s="8">
        <v>12.5</v>
      </c>
      <c r="Q40" s="6">
        <f t="shared" si="1"/>
        <v>0</v>
      </c>
      <c r="R40" s="5">
        <f t="shared" si="2"/>
        <v>58</v>
      </c>
    </row>
    <row r="41" spans="3:18" ht="17.45" customHeight="1" x14ac:dyDescent="0.3">
      <c r="C41" s="2" t="s">
        <v>96</v>
      </c>
      <c r="D41" s="29">
        <v>23080088</v>
      </c>
      <c r="E41" s="29">
        <v>37.5</v>
      </c>
      <c r="F41" s="2">
        <v>34</v>
      </c>
      <c r="G41" s="9">
        <f t="shared" si="0"/>
        <v>44.736842105263158</v>
      </c>
      <c r="P41" s="7">
        <v>10</v>
      </c>
      <c r="Q41" s="6">
        <f t="shared" si="1"/>
        <v>0</v>
      </c>
      <c r="R41" s="5">
        <f t="shared" si="2"/>
        <v>58</v>
      </c>
    </row>
    <row r="42" spans="3:18" ht="17.45" customHeight="1" x14ac:dyDescent="0.3">
      <c r="C42" s="2" t="s">
        <v>159</v>
      </c>
      <c r="D42" s="29">
        <v>23080093</v>
      </c>
      <c r="E42" s="29">
        <v>37.5</v>
      </c>
      <c r="F42" s="2">
        <v>34</v>
      </c>
      <c r="G42" s="9">
        <f t="shared" si="0"/>
        <v>44.736842105263158</v>
      </c>
      <c r="P42" s="8">
        <v>7.5</v>
      </c>
      <c r="Q42" s="6">
        <f t="shared" si="1"/>
        <v>0</v>
      </c>
      <c r="R42" s="5">
        <f t="shared" si="2"/>
        <v>58</v>
      </c>
    </row>
    <row r="43" spans="3:18" x14ac:dyDescent="0.3">
      <c r="C43" s="2" t="s">
        <v>69</v>
      </c>
      <c r="D43" s="29">
        <v>23080017</v>
      </c>
      <c r="E43" s="29">
        <v>35</v>
      </c>
      <c r="F43" s="2">
        <v>39</v>
      </c>
      <c r="G43" s="9">
        <f t="shared" si="0"/>
        <v>51.315789473684212</v>
      </c>
      <c r="P43" s="8">
        <v>5</v>
      </c>
      <c r="Q43" s="6">
        <f t="shared" si="1"/>
        <v>0</v>
      </c>
      <c r="R43" s="5">
        <f t="shared" si="2"/>
        <v>58</v>
      </c>
    </row>
    <row r="44" spans="3:18" x14ac:dyDescent="0.3">
      <c r="C44" s="2" t="s">
        <v>142</v>
      </c>
      <c r="D44" s="29">
        <v>23080039</v>
      </c>
      <c r="E44" s="29">
        <v>35</v>
      </c>
      <c r="F44" s="2">
        <v>39</v>
      </c>
      <c r="G44" s="9">
        <f t="shared" si="0"/>
        <v>51.315789473684212</v>
      </c>
      <c r="P44" s="7">
        <v>2.5</v>
      </c>
      <c r="Q44" s="6">
        <f t="shared" si="1"/>
        <v>0</v>
      </c>
      <c r="R44" s="5">
        <f t="shared" si="2"/>
        <v>58</v>
      </c>
    </row>
    <row r="45" spans="3:18" x14ac:dyDescent="0.3">
      <c r="C45" s="2" t="s">
        <v>42</v>
      </c>
      <c r="D45" s="29">
        <v>23080040</v>
      </c>
      <c r="E45" s="29">
        <v>35</v>
      </c>
      <c r="F45" s="2">
        <v>39</v>
      </c>
      <c r="G45" s="9">
        <f t="shared" si="0"/>
        <v>51.315789473684212</v>
      </c>
      <c r="P45" s="8">
        <v>0</v>
      </c>
      <c r="Q45" s="6">
        <f t="shared" si="1"/>
        <v>63</v>
      </c>
      <c r="R45" s="5">
        <f t="shared" si="2"/>
        <v>121</v>
      </c>
    </row>
    <row r="46" spans="3:18" x14ac:dyDescent="0.3">
      <c r="C46" s="2" t="s">
        <v>48</v>
      </c>
      <c r="D46" s="29">
        <v>23080051</v>
      </c>
      <c r="E46" s="29">
        <v>35</v>
      </c>
      <c r="F46" s="2">
        <v>39</v>
      </c>
      <c r="G46" s="9">
        <f t="shared" si="0"/>
        <v>51.315789473684212</v>
      </c>
    </row>
    <row r="47" spans="3:18" ht="17.45" customHeight="1" x14ac:dyDescent="0.3">
      <c r="C47" s="2" t="s">
        <v>117</v>
      </c>
      <c r="D47" s="29">
        <v>23080075</v>
      </c>
      <c r="E47" s="29">
        <v>35</v>
      </c>
      <c r="F47" s="2">
        <v>39</v>
      </c>
      <c r="G47" s="9">
        <f t="shared" si="0"/>
        <v>51.315789473684212</v>
      </c>
      <c r="P47" s="3" t="s">
        <v>4</v>
      </c>
      <c r="Q47" s="16">
        <v>119</v>
      </c>
      <c r="R47" s="1" t="s">
        <v>3</v>
      </c>
    </row>
    <row r="48" spans="3:18" ht="17.45" customHeight="1" x14ac:dyDescent="0.3">
      <c r="C48" s="2" t="s">
        <v>98</v>
      </c>
      <c r="D48" s="29">
        <v>23080083</v>
      </c>
      <c r="E48" s="29">
        <v>35</v>
      </c>
      <c r="F48" s="2">
        <v>39</v>
      </c>
      <c r="G48" s="9">
        <f t="shared" si="0"/>
        <v>51.315789473684212</v>
      </c>
      <c r="P48" s="3" t="s">
        <v>2</v>
      </c>
      <c r="Q48" s="20">
        <v>41.8</v>
      </c>
      <c r="R48" s="1" t="s">
        <v>0</v>
      </c>
    </row>
    <row r="49" spans="3:18" ht="17.45" customHeight="1" x14ac:dyDescent="0.3">
      <c r="C49" s="2" t="s">
        <v>68</v>
      </c>
      <c r="D49" s="29">
        <v>23080005</v>
      </c>
      <c r="E49" s="29">
        <v>32.5</v>
      </c>
      <c r="F49" s="2">
        <v>45</v>
      </c>
      <c r="G49" s="9">
        <f t="shared" si="0"/>
        <v>59.210526315789465</v>
      </c>
      <c r="P49" s="3" t="s">
        <v>1</v>
      </c>
      <c r="Q49" s="20">
        <v>72.5</v>
      </c>
      <c r="R49" s="1" t="s">
        <v>0</v>
      </c>
    </row>
    <row r="50" spans="3:18" x14ac:dyDescent="0.3">
      <c r="C50" s="2" t="s">
        <v>49</v>
      </c>
      <c r="D50" s="29">
        <v>23080038</v>
      </c>
      <c r="E50" s="29">
        <v>32.5</v>
      </c>
      <c r="F50" s="2">
        <v>45</v>
      </c>
      <c r="G50" s="9">
        <f t="shared" si="0"/>
        <v>59.210526315789465</v>
      </c>
    </row>
    <row r="51" spans="3:18" ht="17.45" customHeight="1" x14ac:dyDescent="0.3">
      <c r="C51" s="2" t="s">
        <v>149</v>
      </c>
      <c r="D51" s="29">
        <v>23080071</v>
      </c>
      <c r="E51" s="29">
        <v>32.5</v>
      </c>
      <c r="F51" s="2">
        <v>45</v>
      </c>
      <c r="G51" s="9">
        <f t="shared" si="0"/>
        <v>59.210526315789465</v>
      </c>
    </row>
    <row r="52" spans="3:18" ht="17.45" customHeight="1" x14ac:dyDescent="0.3">
      <c r="C52" s="2" t="s">
        <v>153</v>
      </c>
      <c r="D52" s="29">
        <v>23080079</v>
      </c>
      <c r="E52" s="29">
        <v>32.5</v>
      </c>
      <c r="F52" s="2">
        <v>45</v>
      </c>
      <c r="G52" s="9">
        <f t="shared" si="0"/>
        <v>59.210526315789465</v>
      </c>
    </row>
    <row r="53" spans="3:18" ht="17.45" customHeight="1" x14ac:dyDescent="0.3">
      <c r="C53" s="2" t="s">
        <v>62</v>
      </c>
      <c r="D53" s="29">
        <v>23080009</v>
      </c>
      <c r="E53" s="29">
        <v>30</v>
      </c>
      <c r="F53" s="2">
        <v>49</v>
      </c>
      <c r="G53" s="9">
        <f t="shared" si="0"/>
        <v>64.473684210526315</v>
      </c>
    </row>
    <row r="54" spans="3:18" x14ac:dyDescent="0.3">
      <c r="C54" s="2" t="s">
        <v>155</v>
      </c>
      <c r="D54" s="29">
        <v>23080082</v>
      </c>
      <c r="E54" s="29">
        <v>30</v>
      </c>
      <c r="F54" s="2">
        <v>49</v>
      </c>
      <c r="G54" s="9">
        <f t="shared" si="0"/>
        <v>64.473684210526315</v>
      </c>
    </row>
    <row r="55" spans="3:18" x14ac:dyDescent="0.3">
      <c r="C55" s="2" t="s">
        <v>92</v>
      </c>
      <c r="D55" s="29">
        <v>23080100</v>
      </c>
      <c r="E55" s="29">
        <v>30</v>
      </c>
      <c r="F55" s="2">
        <v>49</v>
      </c>
      <c r="G55" s="9">
        <f t="shared" si="0"/>
        <v>64.473684210526315</v>
      </c>
    </row>
    <row r="56" spans="3:18" x14ac:dyDescent="0.3">
      <c r="C56" s="2" t="s">
        <v>168</v>
      </c>
      <c r="D56" s="29">
        <v>23080121</v>
      </c>
      <c r="E56" s="29">
        <v>27.5</v>
      </c>
      <c r="F56" s="2">
        <v>52</v>
      </c>
      <c r="G56" s="9">
        <f t="shared" si="0"/>
        <v>68.421052631578945</v>
      </c>
    </row>
    <row r="57" spans="3:18" ht="17.45" customHeight="1" x14ac:dyDescent="0.3">
      <c r="C57" s="2" t="s">
        <v>138</v>
      </c>
      <c r="D57" s="29">
        <v>23080027</v>
      </c>
      <c r="E57" s="29">
        <v>25</v>
      </c>
      <c r="F57" s="2">
        <v>53</v>
      </c>
      <c r="G57" s="9">
        <f t="shared" si="0"/>
        <v>69.73684210526315</v>
      </c>
    </row>
    <row r="58" spans="3:18" ht="17.45" customHeight="1" x14ac:dyDescent="0.3">
      <c r="C58" s="2" t="s">
        <v>56</v>
      </c>
      <c r="D58" s="29">
        <v>23080049</v>
      </c>
      <c r="E58" s="29">
        <v>25</v>
      </c>
      <c r="F58" s="2">
        <v>53</v>
      </c>
      <c r="G58" s="9">
        <f t="shared" si="0"/>
        <v>69.73684210526315</v>
      </c>
    </row>
    <row r="59" spans="3:18" ht="17.45" customHeight="1" x14ac:dyDescent="0.3">
      <c r="C59" s="2" t="s">
        <v>104</v>
      </c>
      <c r="D59" s="29">
        <v>23080067</v>
      </c>
      <c r="E59" s="29">
        <v>25</v>
      </c>
      <c r="F59" s="2">
        <v>53</v>
      </c>
      <c r="G59" s="9">
        <f t="shared" si="0"/>
        <v>69.73684210526315</v>
      </c>
    </row>
    <row r="60" spans="3:18" ht="17.45" customHeight="1" x14ac:dyDescent="0.3">
      <c r="C60" s="2" t="s">
        <v>54</v>
      </c>
      <c r="D60" s="29">
        <v>23080008</v>
      </c>
      <c r="E60" s="29">
        <v>17.5</v>
      </c>
      <c r="F60" s="2">
        <v>56</v>
      </c>
      <c r="G60" s="9">
        <f t="shared" si="0"/>
        <v>73.68421052631578</v>
      </c>
    </row>
    <row r="61" spans="3:18" ht="17.45" customHeight="1" x14ac:dyDescent="0.3">
      <c r="C61" s="2" t="s">
        <v>87</v>
      </c>
      <c r="D61" s="29">
        <v>23080062</v>
      </c>
      <c r="E61" s="29">
        <v>17.5</v>
      </c>
      <c r="F61" s="2">
        <v>56</v>
      </c>
      <c r="G61" s="9">
        <f t="shared" si="0"/>
        <v>73.68421052631578</v>
      </c>
    </row>
    <row r="62" spans="3:18" ht="17.45" customHeight="1" x14ac:dyDescent="0.3">
      <c r="C62" s="2" t="s">
        <v>150</v>
      </c>
      <c r="D62" s="29">
        <v>23080072</v>
      </c>
      <c r="E62" s="29">
        <v>17.5</v>
      </c>
      <c r="F62" s="2">
        <v>56</v>
      </c>
      <c r="G62" s="9">
        <f t="shared" si="0"/>
        <v>73.68421052631578</v>
      </c>
    </row>
    <row r="63" spans="3:18" ht="17.45" customHeight="1" x14ac:dyDescent="0.3">
      <c r="C63" s="2" t="s">
        <v>88</v>
      </c>
      <c r="D63" s="29">
        <v>23080002</v>
      </c>
      <c r="E63" s="29">
        <v>0</v>
      </c>
      <c r="F63" s="2">
        <v>119</v>
      </c>
      <c r="G63" s="9">
        <f>F63/119*100</f>
        <v>100</v>
      </c>
    </row>
    <row r="64" spans="3:18" ht="17.45" customHeight="1" x14ac:dyDescent="0.3">
      <c r="C64" s="2" t="s">
        <v>116</v>
      </c>
      <c r="D64" s="29">
        <v>23080003</v>
      </c>
      <c r="E64" s="29">
        <v>0</v>
      </c>
      <c r="F64" s="2">
        <v>119</v>
      </c>
      <c r="G64" s="9">
        <f>F64/119*100</f>
        <v>100</v>
      </c>
    </row>
    <row r="65" spans="3:7" ht="17.45" customHeight="1" x14ac:dyDescent="0.3">
      <c r="C65" s="2" t="s">
        <v>136</v>
      </c>
      <c r="D65" s="29">
        <v>23080010</v>
      </c>
      <c r="E65" s="29">
        <v>0</v>
      </c>
      <c r="F65" s="2">
        <v>119</v>
      </c>
      <c r="G65" s="9">
        <f t="shared" ref="G65:G125" si="3">F65/119*100</f>
        <v>100</v>
      </c>
    </row>
    <row r="66" spans="3:7" ht="17.45" customHeight="1" x14ac:dyDescent="0.3">
      <c r="C66" s="2" t="s">
        <v>137</v>
      </c>
      <c r="D66" s="29">
        <v>23080012</v>
      </c>
      <c r="E66" s="29">
        <v>0</v>
      </c>
      <c r="F66" s="2">
        <v>119</v>
      </c>
      <c r="G66" s="9">
        <f t="shared" si="3"/>
        <v>100</v>
      </c>
    </row>
    <row r="67" spans="3:7" ht="17.45" customHeight="1" x14ac:dyDescent="0.3">
      <c r="C67" s="2" t="s">
        <v>101</v>
      </c>
      <c r="D67" s="29">
        <v>23080014</v>
      </c>
      <c r="E67" s="29">
        <v>0</v>
      </c>
      <c r="F67" s="2">
        <v>119</v>
      </c>
      <c r="G67" s="9">
        <f t="shared" si="3"/>
        <v>100</v>
      </c>
    </row>
    <row r="68" spans="3:7" ht="17.45" customHeight="1" x14ac:dyDescent="0.3">
      <c r="C68" s="2" t="s">
        <v>97</v>
      </c>
      <c r="D68" s="29">
        <v>23080016</v>
      </c>
      <c r="E68" s="29">
        <v>0</v>
      </c>
      <c r="F68" s="2">
        <v>119</v>
      </c>
      <c r="G68" s="9">
        <f t="shared" si="3"/>
        <v>100</v>
      </c>
    </row>
    <row r="69" spans="3:7" ht="17.45" customHeight="1" x14ac:dyDescent="0.3">
      <c r="C69" s="2" t="s">
        <v>52</v>
      </c>
      <c r="D69" s="29">
        <v>23080019</v>
      </c>
      <c r="E69" s="29">
        <v>0</v>
      </c>
      <c r="F69" s="2">
        <v>119</v>
      </c>
      <c r="G69" s="9">
        <f t="shared" si="3"/>
        <v>100</v>
      </c>
    </row>
    <row r="70" spans="3:7" ht="17.45" customHeight="1" x14ac:dyDescent="0.3">
      <c r="C70" s="2" t="s">
        <v>85</v>
      </c>
      <c r="D70" s="29">
        <v>23080020</v>
      </c>
      <c r="E70" s="29">
        <v>0</v>
      </c>
      <c r="F70" s="2">
        <v>119</v>
      </c>
      <c r="G70" s="9">
        <f t="shared" si="3"/>
        <v>100</v>
      </c>
    </row>
    <row r="71" spans="3:7" ht="17.45" customHeight="1" x14ac:dyDescent="0.3">
      <c r="C71" s="2" t="s">
        <v>37</v>
      </c>
      <c r="D71" s="29">
        <v>23080021</v>
      </c>
      <c r="E71" s="29">
        <v>0</v>
      </c>
      <c r="F71" s="2">
        <v>119</v>
      </c>
      <c r="G71" s="9">
        <f t="shared" si="3"/>
        <v>100</v>
      </c>
    </row>
    <row r="72" spans="3:7" ht="17.45" customHeight="1" x14ac:dyDescent="0.3">
      <c r="C72" s="2" t="s">
        <v>61</v>
      </c>
      <c r="D72" s="29">
        <v>23080022</v>
      </c>
      <c r="E72" s="29">
        <v>0</v>
      </c>
      <c r="F72" s="2">
        <v>119</v>
      </c>
      <c r="G72" s="9">
        <f t="shared" si="3"/>
        <v>100</v>
      </c>
    </row>
    <row r="73" spans="3:7" ht="17.45" customHeight="1" x14ac:dyDescent="0.3">
      <c r="C73" s="2" t="s">
        <v>43</v>
      </c>
      <c r="D73" s="29">
        <v>23080023</v>
      </c>
      <c r="E73" s="29">
        <v>0</v>
      </c>
      <c r="F73" s="2">
        <v>119</v>
      </c>
      <c r="G73" s="9">
        <f t="shared" si="3"/>
        <v>100</v>
      </c>
    </row>
    <row r="74" spans="3:7" ht="17.45" customHeight="1" x14ac:dyDescent="0.3">
      <c r="C74" s="2" t="s">
        <v>71</v>
      </c>
      <c r="D74" s="29">
        <v>23080024</v>
      </c>
      <c r="E74" s="29">
        <v>0</v>
      </c>
      <c r="F74" s="2">
        <v>119</v>
      </c>
      <c r="G74" s="9">
        <f t="shared" si="3"/>
        <v>100</v>
      </c>
    </row>
    <row r="75" spans="3:7" ht="17.45" customHeight="1" x14ac:dyDescent="0.3">
      <c r="C75" s="2" t="s">
        <v>80</v>
      </c>
      <c r="D75" s="29">
        <v>23080025</v>
      </c>
      <c r="E75" s="29">
        <v>0</v>
      </c>
      <c r="F75" s="2">
        <v>119</v>
      </c>
      <c r="G75" s="9">
        <f t="shared" si="3"/>
        <v>100</v>
      </c>
    </row>
    <row r="76" spans="3:7" ht="17.45" customHeight="1" x14ac:dyDescent="0.3">
      <c r="C76" s="2" t="s">
        <v>39</v>
      </c>
      <c r="D76" s="29">
        <v>23080028</v>
      </c>
      <c r="E76" s="29">
        <v>0</v>
      </c>
      <c r="F76" s="2">
        <v>119</v>
      </c>
      <c r="G76" s="9">
        <f t="shared" si="3"/>
        <v>100</v>
      </c>
    </row>
    <row r="77" spans="3:7" ht="17.45" customHeight="1" x14ac:dyDescent="0.3">
      <c r="C77" s="2" t="s">
        <v>59</v>
      </c>
      <c r="D77" s="29">
        <v>23080029</v>
      </c>
      <c r="E77" s="29">
        <v>0</v>
      </c>
      <c r="F77" s="2">
        <v>119</v>
      </c>
      <c r="G77" s="9">
        <f t="shared" si="3"/>
        <v>100</v>
      </c>
    </row>
    <row r="78" spans="3:7" ht="17.45" customHeight="1" x14ac:dyDescent="0.3">
      <c r="C78" s="2" t="s">
        <v>67</v>
      </c>
      <c r="D78" s="29">
        <v>23080030</v>
      </c>
      <c r="E78" s="29">
        <v>0</v>
      </c>
      <c r="F78" s="2">
        <v>119</v>
      </c>
      <c r="G78" s="9">
        <f t="shared" si="3"/>
        <v>100</v>
      </c>
    </row>
    <row r="79" spans="3:7" ht="17.45" customHeight="1" x14ac:dyDescent="0.3">
      <c r="C79" s="2" t="s">
        <v>83</v>
      </c>
      <c r="D79" s="29">
        <v>23080031</v>
      </c>
      <c r="E79" s="29">
        <v>0</v>
      </c>
      <c r="F79" s="2">
        <v>119</v>
      </c>
      <c r="G79" s="9">
        <f t="shared" si="3"/>
        <v>100</v>
      </c>
    </row>
    <row r="80" spans="3:7" x14ac:dyDescent="0.3">
      <c r="C80" s="2" t="s">
        <v>139</v>
      </c>
      <c r="D80" s="29">
        <v>23080032</v>
      </c>
      <c r="E80" s="29">
        <v>0</v>
      </c>
      <c r="F80" s="2">
        <v>119</v>
      </c>
      <c r="G80" s="9">
        <f t="shared" si="3"/>
        <v>100</v>
      </c>
    </row>
    <row r="81" spans="3:7" x14ac:dyDescent="0.3">
      <c r="C81" s="2" t="s">
        <v>50</v>
      </c>
      <c r="D81" s="29">
        <v>23080036</v>
      </c>
      <c r="E81" s="29">
        <v>0</v>
      </c>
      <c r="F81" s="2">
        <v>119</v>
      </c>
      <c r="G81" s="9">
        <f t="shared" si="3"/>
        <v>100</v>
      </c>
    </row>
    <row r="82" spans="3:7" x14ac:dyDescent="0.3">
      <c r="C82" s="2" t="s">
        <v>75</v>
      </c>
      <c r="D82" s="29">
        <v>23080037</v>
      </c>
      <c r="E82" s="29">
        <v>0</v>
      </c>
      <c r="F82" s="2">
        <v>119</v>
      </c>
      <c r="G82" s="9">
        <f t="shared" si="3"/>
        <v>100</v>
      </c>
    </row>
    <row r="83" spans="3:7" x14ac:dyDescent="0.3">
      <c r="C83" s="2" t="s">
        <v>58</v>
      </c>
      <c r="D83" s="29">
        <v>23080041</v>
      </c>
      <c r="E83" s="29">
        <v>0</v>
      </c>
      <c r="F83" s="2">
        <v>119</v>
      </c>
      <c r="G83" s="9">
        <f t="shared" si="3"/>
        <v>100</v>
      </c>
    </row>
    <row r="84" spans="3:7" x14ac:dyDescent="0.3">
      <c r="C84" s="2" t="s">
        <v>64</v>
      </c>
      <c r="D84" s="29">
        <v>23080043</v>
      </c>
      <c r="E84" s="29">
        <v>0</v>
      </c>
      <c r="F84" s="2">
        <v>119</v>
      </c>
      <c r="G84" s="9">
        <f t="shared" si="3"/>
        <v>100</v>
      </c>
    </row>
    <row r="85" spans="3:7" x14ac:dyDescent="0.3">
      <c r="C85" s="2" t="s">
        <v>143</v>
      </c>
      <c r="D85" s="29">
        <v>23080044</v>
      </c>
      <c r="E85" s="29">
        <v>0</v>
      </c>
      <c r="F85" s="2">
        <v>119</v>
      </c>
      <c r="G85" s="9">
        <f t="shared" si="3"/>
        <v>100</v>
      </c>
    </row>
    <row r="86" spans="3:7" x14ac:dyDescent="0.3">
      <c r="C86" s="2" t="s">
        <v>45</v>
      </c>
      <c r="D86" s="29">
        <v>23080046</v>
      </c>
      <c r="E86" s="29">
        <v>0</v>
      </c>
      <c r="F86" s="2">
        <v>119</v>
      </c>
      <c r="G86" s="9">
        <f t="shared" si="3"/>
        <v>100</v>
      </c>
    </row>
    <row r="87" spans="3:7" x14ac:dyDescent="0.3">
      <c r="C87" s="2" t="s">
        <v>41</v>
      </c>
      <c r="D87" s="29">
        <v>23080047</v>
      </c>
      <c r="E87" s="29">
        <v>0</v>
      </c>
      <c r="F87" s="2">
        <v>119</v>
      </c>
      <c r="G87" s="9">
        <f t="shared" si="3"/>
        <v>100</v>
      </c>
    </row>
    <row r="88" spans="3:7" x14ac:dyDescent="0.3">
      <c r="C88" s="2" t="s">
        <v>47</v>
      </c>
      <c r="D88" s="29">
        <v>23080048</v>
      </c>
      <c r="E88" s="29">
        <v>0</v>
      </c>
      <c r="F88" s="2">
        <v>119</v>
      </c>
      <c r="G88" s="9">
        <f t="shared" si="3"/>
        <v>100</v>
      </c>
    </row>
    <row r="89" spans="3:7" x14ac:dyDescent="0.3">
      <c r="C89" s="2" t="s">
        <v>40</v>
      </c>
      <c r="D89" s="29">
        <v>23080052</v>
      </c>
      <c r="E89" s="29">
        <v>0</v>
      </c>
      <c r="F89" s="2">
        <v>119</v>
      </c>
      <c r="G89" s="9">
        <f t="shared" si="3"/>
        <v>100</v>
      </c>
    </row>
    <row r="90" spans="3:7" x14ac:dyDescent="0.3">
      <c r="C90" s="2" t="s">
        <v>38</v>
      </c>
      <c r="D90" s="29">
        <v>23080053</v>
      </c>
      <c r="E90" s="29">
        <v>0</v>
      </c>
      <c r="F90" s="2">
        <v>119</v>
      </c>
      <c r="G90" s="9">
        <f t="shared" si="3"/>
        <v>100</v>
      </c>
    </row>
    <row r="91" spans="3:7" x14ac:dyDescent="0.3">
      <c r="C91" s="2" t="s">
        <v>115</v>
      </c>
      <c r="D91" s="29">
        <v>23080055</v>
      </c>
      <c r="E91" s="29">
        <v>0</v>
      </c>
      <c r="F91" s="2">
        <v>119</v>
      </c>
      <c r="G91" s="9">
        <f t="shared" si="3"/>
        <v>100</v>
      </c>
    </row>
    <row r="92" spans="3:7" x14ac:dyDescent="0.3">
      <c r="C92" s="2" t="s">
        <v>144</v>
      </c>
      <c r="D92" s="29">
        <v>23080056</v>
      </c>
      <c r="E92" s="29">
        <v>0</v>
      </c>
      <c r="F92" s="2">
        <v>119</v>
      </c>
      <c r="G92" s="9">
        <f t="shared" si="3"/>
        <v>100</v>
      </c>
    </row>
    <row r="93" spans="3:7" x14ac:dyDescent="0.3">
      <c r="C93" s="2" t="s">
        <v>82</v>
      </c>
      <c r="D93" s="29">
        <v>23080058</v>
      </c>
      <c r="E93" s="29">
        <v>0</v>
      </c>
      <c r="F93" s="2">
        <v>119</v>
      </c>
      <c r="G93" s="9">
        <f t="shared" si="3"/>
        <v>100</v>
      </c>
    </row>
    <row r="94" spans="3:7" x14ac:dyDescent="0.3">
      <c r="C94" s="2" t="s">
        <v>145</v>
      </c>
      <c r="D94" s="29">
        <v>23080059</v>
      </c>
      <c r="E94" s="29">
        <v>0</v>
      </c>
      <c r="F94" s="2">
        <v>119</v>
      </c>
      <c r="G94" s="9">
        <f t="shared" si="3"/>
        <v>100</v>
      </c>
    </row>
    <row r="95" spans="3:7" x14ac:dyDescent="0.3">
      <c r="C95" s="2" t="s">
        <v>65</v>
      </c>
      <c r="D95" s="29">
        <v>23080064</v>
      </c>
      <c r="E95" s="29">
        <v>0</v>
      </c>
      <c r="F95" s="2">
        <v>119</v>
      </c>
      <c r="G95" s="9">
        <f t="shared" si="3"/>
        <v>100</v>
      </c>
    </row>
    <row r="96" spans="3:7" x14ac:dyDescent="0.3">
      <c r="C96" s="2" t="s">
        <v>86</v>
      </c>
      <c r="D96" s="29">
        <v>23080066</v>
      </c>
      <c r="E96" s="29">
        <v>0</v>
      </c>
      <c r="F96" s="2">
        <v>119</v>
      </c>
      <c r="G96" s="9">
        <f t="shared" si="3"/>
        <v>100</v>
      </c>
    </row>
    <row r="97" spans="3:7" x14ac:dyDescent="0.3">
      <c r="C97" s="2" t="s">
        <v>99</v>
      </c>
      <c r="D97" s="29">
        <v>23080068</v>
      </c>
      <c r="E97" s="29">
        <v>0</v>
      </c>
      <c r="F97" s="2">
        <v>119</v>
      </c>
      <c r="G97" s="9">
        <f t="shared" si="3"/>
        <v>100</v>
      </c>
    </row>
    <row r="98" spans="3:7" x14ac:dyDescent="0.3">
      <c r="C98" s="2" t="s">
        <v>109</v>
      </c>
      <c r="D98" s="29">
        <v>23080069</v>
      </c>
      <c r="E98" s="29">
        <v>0</v>
      </c>
      <c r="F98" s="2">
        <v>119</v>
      </c>
      <c r="G98" s="9">
        <f t="shared" si="3"/>
        <v>100</v>
      </c>
    </row>
    <row r="99" spans="3:7" x14ac:dyDescent="0.3">
      <c r="C99" s="2" t="s">
        <v>148</v>
      </c>
      <c r="D99" s="29">
        <v>23080070</v>
      </c>
      <c r="E99" s="29">
        <v>0</v>
      </c>
      <c r="F99" s="2">
        <v>119</v>
      </c>
      <c r="G99" s="9">
        <f t="shared" si="3"/>
        <v>100</v>
      </c>
    </row>
    <row r="100" spans="3:7" x14ac:dyDescent="0.3">
      <c r="C100" s="2" t="s">
        <v>151</v>
      </c>
      <c r="D100" s="29">
        <v>23080073</v>
      </c>
      <c r="E100" s="29">
        <v>0</v>
      </c>
      <c r="F100" s="2">
        <v>119</v>
      </c>
      <c r="G100" s="9">
        <f t="shared" si="3"/>
        <v>100</v>
      </c>
    </row>
    <row r="101" spans="3:7" x14ac:dyDescent="0.3">
      <c r="C101" s="2" t="s">
        <v>95</v>
      </c>
      <c r="D101" s="29">
        <v>23080077</v>
      </c>
      <c r="E101" s="29">
        <v>0</v>
      </c>
      <c r="F101" s="2">
        <v>119</v>
      </c>
      <c r="G101" s="9">
        <f t="shared" si="3"/>
        <v>100</v>
      </c>
    </row>
    <row r="102" spans="3:7" x14ac:dyDescent="0.3">
      <c r="C102" s="2" t="s">
        <v>152</v>
      </c>
      <c r="D102" s="29">
        <v>23080078</v>
      </c>
      <c r="E102" s="29">
        <v>0</v>
      </c>
      <c r="F102" s="2">
        <v>119</v>
      </c>
      <c r="G102" s="9">
        <f t="shared" si="3"/>
        <v>100</v>
      </c>
    </row>
    <row r="103" spans="3:7" x14ac:dyDescent="0.3">
      <c r="C103" s="2" t="s">
        <v>106</v>
      </c>
      <c r="D103" s="29">
        <v>23080086</v>
      </c>
      <c r="E103" s="29">
        <v>0</v>
      </c>
      <c r="F103" s="2">
        <v>119</v>
      </c>
      <c r="G103" s="9">
        <f t="shared" si="3"/>
        <v>100</v>
      </c>
    </row>
    <row r="104" spans="3:7" x14ac:dyDescent="0.3">
      <c r="C104" s="2" t="s">
        <v>74</v>
      </c>
      <c r="D104" s="29">
        <v>23080087</v>
      </c>
      <c r="E104" s="29">
        <v>0</v>
      </c>
      <c r="F104" s="2">
        <v>119</v>
      </c>
      <c r="G104" s="9">
        <f t="shared" si="3"/>
        <v>100</v>
      </c>
    </row>
    <row r="105" spans="3:7" x14ac:dyDescent="0.3">
      <c r="C105" s="2" t="s">
        <v>111</v>
      </c>
      <c r="D105" s="29">
        <v>23080089</v>
      </c>
      <c r="E105" s="29">
        <v>0</v>
      </c>
      <c r="F105" s="2">
        <v>119</v>
      </c>
      <c r="G105" s="9">
        <f t="shared" si="3"/>
        <v>100</v>
      </c>
    </row>
    <row r="106" spans="3:7" x14ac:dyDescent="0.3">
      <c r="C106" s="2" t="s">
        <v>157</v>
      </c>
      <c r="D106" s="29">
        <v>23080090</v>
      </c>
      <c r="E106" s="29">
        <v>0</v>
      </c>
      <c r="F106" s="2">
        <v>119</v>
      </c>
      <c r="G106" s="9">
        <f t="shared" si="3"/>
        <v>100</v>
      </c>
    </row>
    <row r="107" spans="3:7" x14ac:dyDescent="0.3">
      <c r="C107" s="2" t="s">
        <v>121</v>
      </c>
      <c r="D107" s="29">
        <v>23080091</v>
      </c>
      <c r="E107" s="29">
        <v>0</v>
      </c>
      <c r="F107" s="2">
        <v>119</v>
      </c>
      <c r="G107" s="9">
        <f t="shared" si="3"/>
        <v>100</v>
      </c>
    </row>
    <row r="108" spans="3:7" x14ac:dyDescent="0.3">
      <c r="C108" s="2" t="s">
        <v>158</v>
      </c>
      <c r="D108" s="29">
        <v>23080092</v>
      </c>
      <c r="E108" s="29">
        <v>0</v>
      </c>
      <c r="F108" s="2">
        <v>119</v>
      </c>
      <c r="G108" s="9">
        <f t="shared" si="3"/>
        <v>100</v>
      </c>
    </row>
    <row r="109" spans="3:7" x14ac:dyDescent="0.3">
      <c r="C109" s="2" t="s">
        <v>93</v>
      </c>
      <c r="D109" s="29">
        <v>23080094</v>
      </c>
      <c r="E109" s="29">
        <v>0</v>
      </c>
      <c r="F109" s="2">
        <v>119</v>
      </c>
      <c r="G109" s="9">
        <f t="shared" si="3"/>
        <v>100</v>
      </c>
    </row>
    <row r="110" spans="3:7" x14ac:dyDescent="0.3">
      <c r="C110" s="2" t="s">
        <v>100</v>
      </c>
      <c r="D110" s="29">
        <v>23080095</v>
      </c>
      <c r="E110" s="29">
        <v>0</v>
      </c>
      <c r="F110" s="2">
        <v>119</v>
      </c>
      <c r="G110" s="9">
        <f t="shared" si="3"/>
        <v>100</v>
      </c>
    </row>
    <row r="111" spans="3:7" x14ac:dyDescent="0.3">
      <c r="C111" s="2" t="s">
        <v>103</v>
      </c>
      <c r="D111" s="29">
        <v>23080097</v>
      </c>
      <c r="E111" s="29">
        <v>0</v>
      </c>
      <c r="F111" s="2">
        <v>119</v>
      </c>
      <c r="G111" s="9">
        <f t="shared" si="3"/>
        <v>100</v>
      </c>
    </row>
    <row r="112" spans="3:7" x14ac:dyDescent="0.3">
      <c r="C112" s="2" t="s">
        <v>102</v>
      </c>
      <c r="D112" s="29">
        <v>23080098</v>
      </c>
      <c r="E112" s="29">
        <v>0</v>
      </c>
      <c r="F112" s="2">
        <v>119</v>
      </c>
      <c r="G112" s="9">
        <f t="shared" si="3"/>
        <v>100</v>
      </c>
    </row>
    <row r="113" spans="3:7" x14ac:dyDescent="0.3">
      <c r="C113" s="2" t="s">
        <v>122</v>
      </c>
      <c r="D113" s="29">
        <v>23080099</v>
      </c>
      <c r="E113" s="29">
        <v>0</v>
      </c>
      <c r="F113" s="2">
        <v>119</v>
      </c>
      <c r="G113" s="9">
        <f t="shared" si="3"/>
        <v>100</v>
      </c>
    </row>
    <row r="114" spans="3:7" x14ac:dyDescent="0.3">
      <c r="C114" s="2" t="s">
        <v>120</v>
      </c>
      <c r="D114" s="29">
        <v>23080101</v>
      </c>
      <c r="E114" s="29">
        <v>0</v>
      </c>
      <c r="F114" s="2">
        <v>119</v>
      </c>
      <c r="G114" s="9">
        <f t="shared" si="3"/>
        <v>100</v>
      </c>
    </row>
    <row r="115" spans="3:7" x14ac:dyDescent="0.3">
      <c r="C115" s="2" t="s">
        <v>160</v>
      </c>
      <c r="D115" s="29">
        <v>23080102</v>
      </c>
      <c r="E115" s="29">
        <v>0</v>
      </c>
      <c r="F115" s="2">
        <v>119</v>
      </c>
      <c r="G115" s="9">
        <f t="shared" si="3"/>
        <v>100</v>
      </c>
    </row>
    <row r="116" spans="3:7" x14ac:dyDescent="0.3">
      <c r="C116" s="2" t="s">
        <v>105</v>
      </c>
      <c r="D116" s="29">
        <v>23080103</v>
      </c>
      <c r="E116" s="29">
        <v>0</v>
      </c>
      <c r="F116" s="2">
        <v>119</v>
      </c>
      <c r="G116" s="9">
        <f t="shared" si="3"/>
        <v>100</v>
      </c>
    </row>
    <row r="117" spans="3:7" x14ac:dyDescent="0.3">
      <c r="C117" s="2" t="s">
        <v>84</v>
      </c>
      <c r="D117" s="29">
        <v>23080104</v>
      </c>
      <c r="E117" s="29">
        <v>0</v>
      </c>
      <c r="F117" s="2">
        <v>119</v>
      </c>
      <c r="G117" s="9">
        <f t="shared" si="3"/>
        <v>100</v>
      </c>
    </row>
    <row r="118" spans="3:7" x14ac:dyDescent="0.3">
      <c r="C118" s="2" t="s">
        <v>81</v>
      </c>
      <c r="D118" s="29">
        <v>23080106</v>
      </c>
      <c r="E118" s="29">
        <v>0</v>
      </c>
      <c r="F118" s="2">
        <v>119</v>
      </c>
      <c r="G118" s="9">
        <f t="shared" si="3"/>
        <v>100</v>
      </c>
    </row>
    <row r="119" spans="3:7" x14ac:dyDescent="0.3">
      <c r="C119" s="2" t="s">
        <v>161</v>
      </c>
      <c r="D119" s="29">
        <v>23080107</v>
      </c>
      <c r="E119" s="29">
        <v>0</v>
      </c>
      <c r="F119" s="2">
        <v>119</v>
      </c>
      <c r="G119" s="9">
        <f t="shared" si="3"/>
        <v>100</v>
      </c>
    </row>
    <row r="120" spans="3:7" x14ac:dyDescent="0.3">
      <c r="C120" s="2" t="s">
        <v>164</v>
      </c>
      <c r="D120" s="29">
        <v>23080110</v>
      </c>
      <c r="E120" s="29">
        <v>0</v>
      </c>
      <c r="F120" s="2">
        <v>119</v>
      </c>
      <c r="G120" s="9">
        <f t="shared" si="3"/>
        <v>100</v>
      </c>
    </row>
    <row r="121" spans="3:7" x14ac:dyDescent="0.3">
      <c r="C121" s="2" t="s">
        <v>123</v>
      </c>
      <c r="D121" s="29">
        <v>23080111</v>
      </c>
      <c r="E121" s="29">
        <v>0</v>
      </c>
      <c r="F121" s="2">
        <v>119</v>
      </c>
      <c r="G121" s="9">
        <f t="shared" si="3"/>
        <v>100</v>
      </c>
    </row>
    <row r="122" spans="3:7" x14ac:dyDescent="0.3">
      <c r="C122" s="2" t="s">
        <v>79</v>
      </c>
      <c r="D122" s="29">
        <v>23080112</v>
      </c>
      <c r="E122" s="29">
        <v>0</v>
      </c>
      <c r="F122" s="2">
        <v>119</v>
      </c>
      <c r="G122" s="9">
        <f t="shared" si="3"/>
        <v>100</v>
      </c>
    </row>
    <row r="123" spans="3:7" x14ac:dyDescent="0.3">
      <c r="C123" s="2" t="s">
        <v>57</v>
      </c>
      <c r="D123" s="29">
        <v>23080116</v>
      </c>
      <c r="E123" s="29">
        <v>0</v>
      </c>
      <c r="F123" s="2">
        <v>119</v>
      </c>
      <c r="G123" s="9">
        <f t="shared" si="3"/>
        <v>100</v>
      </c>
    </row>
    <row r="124" spans="3:7" x14ac:dyDescent="0.3">
      <c r="C124" s="2" t="s">
        <v>78</v>
      </c>
      <c r="D124" s="29">
        <v>23080117</v>
      </c>
      <c r="E124" s="29">
        <v>0</v>
      </c>
      <c r="F124" s="2">
        <v>119</v>
      </c>
      <c r="G124" s="9">
        <f t="shared" si="3"/>
        <v>100</v>
      </c>
    </row>
    <row r="125" spans="3:7" x14ac:dyDescent="0.3">
      <c r="C125" s="2" t="s">
        <v>36</v>
      </c>
      <c r="D125" s="29">
        <v>23080118</v>
      </c>
      <c r="E125" s="29">
        <v>0</v>
      </c>
      <c r="F125" s="2">
        <v>119</v>
      </c>
      <c r="G125" s="9">
        <f t="shared" si="3"/>
        <v>100</v>
      </c>
    </row>
  </sheetData>
  <mergeCells count="1">
    <mergeCell ref="C1:R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workbookViewId="0">
      <selection activeCell="L47" sqref="L47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6" t="s">
        <v>127</v>
      </c>
      <c r="C2" s="36"/>
      <c r="D2" s="36"/>
      <c r="E2" s="36"/>
      <c r="F2" s="36"/>
      <c r="G2" s="36"/>
      <c r="H2" s="36"/>
      <c r="I2" s="36"/>
      <c r="J2" s="36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16</v>
      </c>
      <c r="C4" s="16" t="s">
        <v>17</v>
      </c>
      <c r="E4" s="3" t="s">
        <v>4</v>
      </c>
      <c r="F4" s="16">
        <v>119</v>
      </c>
      <c r="G4" s="3" t="s">
        <v>18</v>
      </c>
      <c r="H4" s="20">
        <v>66.900000000000006</v>
      </c>
      <c r="I4" s="3" t="s">
        <v>19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1">
        <v>1</v>
      </c>
      <c r="C7" s="21">
        <v>2.5</v>
      </c>
      <c r="D7" s="17">
        <f>62/74*100</f>
        <v>83.78378378378379</v>
      </c>
      <c r="E7" s="34">
        <v>2</v>
      </c>
      <c r="F7" s="34">
        <v>62</v>
      </c>
      <c r="G7" s="34">
        <v>4</v>
      </c>
      <c r="H7" s="34">
        <v>5</v>
      </c>
      <c r="I7" s="34">
        <v>1</v>
      </c>
      <c r="J7" s="22" t="s">
        <v>30</v>
      </c>
    </row>
    <row r="8" spans="2:10" x14ac:dyDescent="0.3">
      <c r="B8" s="21">
        <v>2</v>
      </c>
      <c r="C8" s="21">
        <v>2.5</v>
      </c>
      <c r="D8" s="17">
        <f>67/74*100</f>
        <v>90.540540540540533</v>
      </c>
      <c r="E8" s="34">
        <v>0</v>
      </c>
      <c r="F8" s="34">
        <v>67</v>
      </c>
      <c r="G8" s="34">
        <v>2</v>
      </c>
      <c r="H8" s="34">
        <v>1</v>
      </c>
      <c r="I8" s="34">
        <v>4</v>
      </c>
      <c r="J8" s="22" t="s">
        <v>25</v>
      </c>
    </row>
    <row r="9" spans="2:10" x14ac:dyDescent="0.3">
      <c r="B9" s="21">
        <v>3</v>
      </c>
      <c r="C9" s="21">
        <v>2.5</v>
      </c>
      <c r="D9" s="17">
        <f>67/74*100</f>
        <v>90.540540540540533</v>
      </c>
      <c r="E9" s="34">
        <v>1</v>
      </c>
      <c r="F9" s="37">
        <v>67</v>
      </c>
      <c r="G9" s="38"/>
      <c r="H9" s="34">
        <v>1</v>
      </c>
      <c r="I9" s="34">
        <v>5</v>
      </c>
      <c r="J9" s="22" t="s">
        <v>30</v>
      </c>
    </row>
    <row r="10" spans="2:10" x14ac:dyDescent="0.3">
      <c r="B10" s="21">
        <v>4</v>
      </c>
      <c r="C10" s="21">
        <v>2.5</v>
      </c>
      <c r="D10" s="17">
        <f>33/74*100</f>
        <v>44.594594594594597</v>
      </c>
      <c r="E10" s="34">
        <v>1</v>
      </c>
      <c r="F10" s="34">
        <v>17</v>
      </c>
      <c r="G10" s="34">
        <v>33</v>
      </c>
      <c r="H10" s="34">
        <v>16</v>
      </c>
      <c r="I10" s="34">
        <v>7</v>
      </c>
      <c r="J10" s="22" t="s">
        <v>30</v>
      </c>
    </row>
    <row r="11" spans="2:10" x14ac:dyDescent="0.3">
      <c r="B11" s="21">
        <v>5</v>
      </c>
      <c r="C11" s="21">
        <v>2.5</v>
      </c>
      <c r="D11" s="17">
        <f>62/74*100</f>
        <v>83.78378378378379</v>
      </c>
      <c r="E11" s="34">
        <v>62</v>
      </c>
      <c r="F11" s="34">
        <v>3</v>
      </c>
      <c r="G11" s="34">
        <v>4</v>
      </c>
      <c r="H11" s="34">
        <v>2</v>
      </c>
      <c r="I11" s="34">
        <v>3</v>
      </c>
      <c r="J11" s="22" t="s">
        <v>25</v>
      </c>
    </row>
    <row r="12" spans="2:10" x14ac:dyDescent="0.3">
      <c r="B12" s="21">
        <v>6</v>
      </c>
      <c r="C12" s="21">
        <v>2.5</v>
      </c>
      <c r="D12" s="17">
        <f>59/74*100</f>
        <v>79.729729729729726</v>
      </c>
      <c r="E12" s="34">
        <v>1</v>
      </c>
      <c r="F12" s="34">
        <v>59</v>
      </c>
      <c r="G12" s="34">
        <v>5</v>
      </c>
      <c r="H12" s="34">
        <v>2</v>
      </c>
      <c r="I12" s="34">
        <v>7</v>
      </c>
      <c r="J12" s="22" t="s">
        <v>25</v>
      </c>
    </row>
    <row r="13" spans="2:10" x14ac:dyDescent="0.3">
      <c r="B13" s="21">
        <v>7</v>
      </c>
      <c r="C13" s="21">
        <v>2.5</v>
      </c>
      <c r="D13" s="17">
        <f>59/74*100</f>
        <v>79.729729729729726</v>
      </c>
      <c r="E13" s="34">
        <v>0</v>
      </c>
      <c r="F13" s="34">
        <v>9</v>
      </c>
      <c r="G13" s="34">
        <v>59</v>
      </c>
      <c r="H13" s="34">
        <v>5</v>
      </c>
      <c r="I13" s="34">
        <v>1</v>
      </c>
      <c r="J13" s="22" t="s">
        <v>25</v>
      </c>
    </row>
    <row r="14" spans="2:10" x14ac:dyDescent="0.3">
      <c r="B14" s="21">
        <v>8</v>
      </c>
      <c r="C14" s="21">
        <v>2.5</v>
      </c>
      <c r="D14" s="17">
        <f>45/74*100</f>
        <v>60.810810810810814</v>
      </c>
      <c r="E14" s="34">
        <v>2</v>
      </c>
      <c r="F14" s="34">
        <v>15</v>
      </c>
      <c r="G14" s="34">
        <v>45</v>
      </c>
      <c r="H14" s="34">
        <v>4</v>
      </c>
      <c r="I14" s="34">
        <v>7</v>
      </c>
      <c r="J14" s="22" t="s">
        <v>25</v>
      </c>
    </row>
    <row r="15" spans="2:10" x14ac:dyDescent="0.3">
      <c r="B15" s="21">
        <v>9</v>
      </c>
      <c r="C15" s="21">
        <v>2.5</v>
      </c>
      <c r="D15" s="17">
        <f>65/74*100</f>
        <v>87.837837837837839</v>
      </c>
      <c r="E15" s="34">
        <v>0</v>
      </c>
      <c r="F15" s="34">
        <v>1</v>
      </c>
      <c r="G15" s="34">
        <v>5</v>
      </c>
      <c r="H15" s="34">
        <v>65</v>
      </c>
      <c r="I15" s="34">
        <v>3</v>
      </c>
      <c r="J15" s="22" t="s">
        <v>25</v>
      </c>
    </row>
    <row r="16" spans="2:10" x14ac:dyDescent="0.3">
      <c r="B16" s="21">
        <v>10</v>
      </c>
      <c r="C16" s="21">
        <v>2.5</v>
      </c>
      <c r="D16" s="17">
        <f>32/74*100</f>
        <v>43.243243243243242</v>
      </c>
      <c r="E16" s="34">
        <v>11</v>
      </c>
      <c r="F16" s="34">
        <v>12</v>
      </c>
      <c r="G16" s="34">
        <v>17</v>
      </c>
      <c r="H16" s="34">
        <v>1</v>
      </c>
      <c r="I16" s="34">
        <v>32</v>
      </c>
      <c r="J16" s="22" t="s">
        <v>25</v>
      </c>
    </row>
    <row r="17" spans="2:10" x14ac:dyDescent="0.3">
      <c r="B17" s="21">
        <v>11</v>
      </c>
      <c r="C17" s="21">
        <v>2.5</v>
      </c>
      <c r="D17" s="17">
        <f>51/74*100</f>
        <v>68.918918918918919</v>
      </c>
      <c r="E17" s="34">
        <v>1</v>
      </c>
      <c r="F17" s="34">
        <v>1</v>
      </c>
      <c r="G17" s="34">
        <v>19</v>
      </c>
      <c r="H17" s="34">
        <v>2</v>
      </c>
      <c r="I17" s="34">
        <v>51</v>
      </c>
      <c r="J17" s="22" t="s">
        <v>25</v>
      </c>
    </row>
    <row r="18" spans="2:10" x14ac:dyDescent="0.3">
      <c r="B18" s="21">
        <v>12</v>
      </c>
      <c r="C18" s="21">
        <v>2.5</v>
      </c>
      <c r="D18" s="17">
        <f>44/74*100</f>
        <v>59.45945945945946</v>
      </c>
      <c r="E18" s="34">
        <v>9</v>
      </c>
      <c r="F18" s="34">
        <v>0</v>
      </c>
      <c r="G18" s="34">
        <v>16</v>
      </c>
      <c r="H18" s="34">
        <v>44</v>
      </c>
      <c r="I18" s="34">
        <v>5</v>
      </c>
      <c r="J18" s="22" t="s">
        <v>25</v>
      </c>
    </row>
    <row r="19" spans="2:10" x14ac:dyDescent="0.3">
      <c r="B19" s="21">
        <v>13</v>
      </c>
      <c r="C19" s="21">
        <v>2.5</v>
      </c>
      <c r="D19" s="17">
        <f>68/74*100</f>
        <v>91.891891891891902</v>
      </c>
      <c r="E19" s="34">
        <v>1</v>
      </c>
      <c r="F19" s="34">
        <v>68</v>
      </c>
      <c r="G19" s="34">
        <v>2</v>
      </c>
      <c r="H19" s="34">
        <v>1</v>
      </c>
      <c r="I19" s="34">
        <v>2</v>
      </c>
      <c r="J19" s="22" t="s">
        <v>25</v>
      </c>
    </row>
    <row r="20" spans="2:10" x14ac:dyDescent="0.3">
      <c r="B20" s="21">
        <v>14</v>
      </c>
      <c r="C20" s="21">
        <v>2.5</v>
      </c>
      <c r="D20" s="17">
        <f>35/74*100</f>
        <v>47.297297297297298</v>
      </c>
      <c r="E20" s="34">
        <v>15</v>
      </c>
      <c r="F20" s="34">
        <v>1</v>
      </c>
      <c r="G20" s="34">
        <v>20</v>
      </c>
      <c r="H20" s="34">
        <v>3</v>
      </c>
      <c r="I20" s="34">
        <v>35</v>
      </c>
      <c r="J20" s="22" t="s">
        <v>25</v>
      </c>
    </row>
    <row r="21" spans="2:10" x14ac:dyDescent="0.3">
      <c r="B21" s="21">
        <v>15</v>
      </c>
      <c r="C21" s="21">
        <v>2.5</v>
      </c>
      <c r="D21" s="17">
        <f>48/74*100</f>
        <v>64.86486486486487</v>
      </c>
      <c r="E21" s="34">
        <v>2</v>
      </c>
      <c r="F21" s="34">
        <v>7</v>
      </c>
      <c r="G21" s="34">
        <v>6</v>
      </c>
      <c r="H21" s="34">
        <v>11</v>
      </c>
      <c r="I21" s="34">
        <v>48</v>
      </c>
      <c r="J21" s="22" t="s">
        <v>25</v>
      </c>
    </row>
    <row r="22" spans="2:10" x14ac:dyDescent="0.3">
      <c r="B22" s="21">
        <v>16</v>
      </c>
      <c r="C22" s="21">
        <v>2.5</v>
      </c>
      <c r="D22" s="17">
        <f>38/74*100</f>
        <v>51.351351351351347</v>
      </c>
      <c r="E22" s="34">
        <v>1</v>
      </c>
      <c r="F22" s="34">
        <v>2</v>
      </c>
      <c r="G22" s="34">
        <v>23</v>
      </c>
      <c r="H22" s="34">
        <v>38</v>
      </c>
      <c r="I22" s="34">
        <v>10</v>
      </c>
      <c r="J22" s="22" t="s">
        <v>25</v>
      </c>
    </row>
    <row r="23" spans="2:10" x14ac:dyDescent="0.3">
      <c r="B23" s="21">
        <v>17</v>
      </c>
      <c r="C23" s="21">
        <v>2.5</v>
      </c>
      <c r="D23" s="17">
        <f>42/74*100</f>
        <v>56.756756756756758</v>
      </c>
      <c r="E23" s="34">
        <v>6</v>
      </c>
      <c r="F23" s="34">
        <v>42</v>
      </c>
      <c r="G23" s="34">
        <v>20</v>
      </c>
      <c r="H23" s="34">
        <v>4</v>
      </c>
      <c r="I23" s="34">
        <v>1</v>
      </c>
      <c r="J23" s="22" t="s">
        <v>25</v>
      </c>
    </row>
    <row r="24" spans="2:10" x14ac:dyDescent="0.3">
      <c r="B24" s="21">
        <v>18</v>
      </c>
      <c r="C24" s="21">
        <v>2.5</v>
      </c>
      <c r="D24" s="17">
        <f>25/74*100</f>
        <v>33.783783783783782</v>
      </c>
      <c r="E24" s="34">
        <v>8</v>
      </c>
      <c r="F24" s="34">
        <v>25</v>
      </c>
      <c r="G24" s="34">
        <v>8</v>
      </c>
      <c r="H24" s="34">
        <v>27</v>
      </c>
      <c r="I24" s="34">
        <v>5</v>
      </c>
      <c r="J24" s="22" t="s">
        <v>25</v>
      </c>
    </row>
    <row r="25" spans="2:10" x14ac:dyDescent="0.3">
      <c r="B25" s="21">
        <v>19</v>
      </c>
      <c r="C25" s="21">
        <v>2.5</v>
      </c>
      <c r="D25" s="17">
        <f>39/74*100</f>
        <v>52.702702702702695</v>
      </c>
      <c r="E25" s="34">
        <v>39</v>
      </c>
      <c r="F25" s="34">
        <v>11</v>
      </c>
      <c r="G25" s="34">
        <v>8</v>
      </c>
      <c r="H25" s="34">
        <v>12</v>
      </c>
      <c r="I25" s="34">
        <v>3</v>
      </c>
      <c r="J25" s="22" t="s">
        <v>25</v>
      </c>
    </row>
    <row r="26" spans="2:10" x14ac:dyDescent="0.3">
      <c r="B26" s="21">
        <v>20</v>
      </c>
      <c r="C26" s="21">
        <v>2.5</v>
      </c>
      <c r="D26" s="17">
        <f>55/74*100</f>
        <v>74.324324324324323</v>
      </c>
      <c r="E26" s="34">
        <v>3</v>
      </c>
      <c r="F26" s="34">
        <v>55</v>
      </c>
      <c r="G26" s="34">
        <v>4</v>
      </c>
      <c r="H26" s="34">
        <v>6</v>
      </c>
      <c r="I26" s="34">
        <v>5</v>
      </c>
      <c r="J26" s="22" t="s">
        <v>25</v>
      </c>
    </row>
    <row r="27" spans="2:10" x14ac:dyDescent="0.3">
      <c r="B27" s="21">
        <v>21</v>
      </c>
      <c r="C27" s="21">
        <v>2.5</v>
      </c>
      <c r="D27" s="17">
        <f>57/74*100</f>
        <v>77.027027027027032</v>
      </c>
      <c r="E27" s="34">
        <v>0</v>
      </c>
      <c r="F27" s="34">
        <v>9</v>
      </c>
      <c r="G27" s="34">
        <v>5</v>
      </c>
      <c r="H27" s="34">
        <v>2</v>
      </c>
      <c r="I27" s="34">
        <v>57</v>
      </c>
      <c r="J27" s="22" t="s">
        <v>26</v>
      </c>
    </row>
    <row r="28" spans="2:10" x14ac:dyDescent="0.3">
      <c r="B28" s="21">
        <v>22</v>
      </c>
      <c r="C28" s="21">
        <v>2.5</v>
      </c>
      <c r="D28" s="17">
        <f>68/74*100</f>
        <v>91.891891891891902</v>
      </c>
      <c r="E28" s="34">
        <v>0</v>
      </c>
      <c r="F28" s="34">
        <v>0</v>
      </c>
      <c r="G28" s="34">
        <v>3</v>
      </c>
      <c r="H28" s="34">
        <v>68</v>
      </c>
      <c r="I28" s="34">
        <v>2</v>
      </c>
      <c r="J28" s="22" t="s">
        <v>26</v>
      </c>
    </row>
    <row r="29" spans="2:10" x14ac:dyDescent="0.3">
      <c r="B29" s="21">
        <v>23</v>
      </c>
      <c r="C29" s="21">
        <v>2.5</v>
      </c>
      <c r="D29" s="17">
        <f>50/74*100</f>
        <v>67.567567567567565</v>
      </c>
      <c r="E29" s="34">
        <v>2</v>
      </c>
      <c r="F29" s="34">
        <v>6</v>
      </c>
      <c r="G29" s="34">
        <v>3</v>
      </c>
      <c r="H29" s="34">
        <v>50</v>
      </c>
      <c r="I29" s="34">
        <v>12</v>
      </c>
      <c r="J29" s="22" t="s">
        <v>26</v>
      </c>
    </row>
    <row r="30" spans="2:10" x14ac:dyDescent="0.3">
      <c r="B30" s="21">
        <v>24</v>
      </c>
      <c r="C30" s="21">
        <v>2.5</v>
      </c>
      <c r="D30" s="17">
        <f>55/74*100</f>
        <v>74.324324324324323</v>
      </c>
      <c r="E30" s="34">
        <v>14</v>
      </c>
      <c r="F30" s="34">
        <v>55</v>
      </c>
      <c r="G30" s="34">
        <v>2</v>
      </c>
      <c r="H30" s="34">
        <v>2</v>
      </c>
      <c r="I30" s="34">
        <v>0</v>
      </c>
      <c r="J30" s="22" t="s">
        <v>26</v>
      </c>
    </row>
    <row r="31" spans="2:10" x14ac:dyDescent="0.3">
      <c r="B31" s="21">
        <v>25</v>
      </c>
      <c r="C31" s="21">
        <v>2.5</v>
      </c>
      <c r="D31" s="17">
        <f>53/74*100</f>
        <v>71.621621621621628</v>
      </c>
      <c r="E31" s="34">
        <v>4</v>
      </c>
      <c r="F31" s="34">
        <v>1</v>
      </c>
      <c r="G31" s="34">
        <v>11</v>
      </c>
      <c r="H31" s="34">
        <v>53</v>
      </c>
      <c r="I31" s="34">
        <v>4</v>
      </c>
      <c r="J31" s="22" t="s">
        <v>26</v>
      </c>
    </row>
    <row r="32" spans="2:10" x14ac:dyDescent="0.3">
      <c r="B32" s="21">
        <v>26</v>
      </c>
      <c r="C32" s="21">
        <v>2.5</v>
      </c>
      <c r="D32" s="17">
        <f>56/74*100</f>
        <v>75.675675675675677</v>
      </c>
      <c r="E32" s="34">
        <v>2</v>
      </c>
      <c r="F32" s="34">
        <v>8</v>
      </c>
      <c r="G32" s="34">
        <v>56</v>
      </c>
      <c r="H32" s="34">
        <v>5</v>
      </c>
      <c r="I32" s="34">
        <v>2</v>
      </c>
      <c r="J32" s="22" t="s">
        <v>26</v>
      </c>
    </row>
    <row r="33" spans="2:10" x14ac:dyDescent="0.3">
      <c r="B33" s="21">
        <v>27</v>
      </c>
      <c r="C33" s="21">
        <v>2.5</v>
      </c>
      <c r="D33" s="17">
        <f>42/74*100</f>
        <v>56.756756756756758</v>
      </c>
      <c r="E33" s="34">
        <v>3</v>
      </c>
      <c r="F33" s="34">
        <v>6</v>
      </c>
      <c r="G33" s="34">
        <v>42</v>
      </c>
      <c r="H33" s="34">
        <v>0</v>
      </c>
      <c r="I33" s="34">
        <v>22</v>
      </c>
      <c r="J33" s="22" t="s">
        <v>26</v>
      </c>
    </row>
    <row r="34" spans="2:10" x14ac:dyDescent="0.3">
      <c r="B34" s="21">
        <v>28</v>
      </c>
      <c r="C34" s="21">
        <v>2.5</v>
      </c>
      <c r="D34" s="17">
        <f>38/74*100</f>
        <v>51.351351351351347</v>
      </c>
      <c r="E34" s="34">
        <v>6</v>
      </c>
      <c r="F34" s="34">
        <v>21</v>
      </c>
      <c r="G34" s="34">
        <v>3</v>
      </c>
      <c r="H34" s="34">
        <v>5</v>
      </c>
      <c r="I34" s="34">
        <v>38</v>
      </c>
      <c r="J34" s="22" t="s">
        <v>26</v>
      </c>
    </row>
    <row r="35" spans="2:10" x14ac:dyDescent="0.3">
      <c r="B35" s="21">
        <v>29</v>
      </c>
      <c r="C35" s="21">
        <v>2.5</v>
      </c>
      <c r="D35" s="17">
        <f>47/74*100</f>
        <v>63.513513513513509</v>
      </c>
      <c r="E35" s="34">
        <v>3</v>
      </c>
      <c r="F35" s="34">
        <v>9</v>
      </c>
      <c r="G35" s="34">
        <v>12</v>
      </c>
      <c r="H35" s="34">
        <v>2</v>
      </c>
      <c r="I35" s="34">
        <v>47</v>
      </c>
      <c r="J35" s="22" t="s">
        <v>26</v>
      </c>
    </row>
    <row r="36" spans="2:10" x14ac:dyDescent="0.3">
      <c r="B36" s="21">
        <v>30</v>
      </c>
      <c r="C36" s="21">
        <v>2.5</v>
      </c>
      <c r="D36" s="17">
        <f>62/74*100</f>
        <v>83.78378378378379</v>
      </c>
      <c r="E36" s="34">
        <v>62</v>
      </c>
      <c r="F36" s="34">
        <v>4</v>
      </c>
      <c r="G36" s="34">
        <v>3</v>
      </c>
      <c r="H36" s="34">
        <v>3</v>
      </c>
      <c r="I36" s="34">
        <v>1</v>
      </c>
      <c r="J36" s="22" t="s">
        <v>35</v>
      </c>
    </row>
    <row r="37" spans="2:10" x14ac:dyDescent="0.3">
      <c r="B37" s="21">
        <v>31</v>
      </c>
      <c r="C37" s="21">
        <v>2.5</v>
      </c>
      <c r="D37" s="17">
        <f>62/74*100</f>
        <v>83.78378378378379</v>
      </c>
      <c r="E37" s="34">
        <v>2</v>
      </c>
      <c r="F37" s="34">
        <v>62</v>
      </c>
      <c r="G37" s="34">
        <v>6</v>
      </c>
      <c r="H37" s="34">
        <v>2</v>
      </c>
      <c r="I37" s="34">
        <v>1</v>
      </c>
      <c r="J37" s="22" t="s">
        <v>35</v>
      </c>
    </row>
    <row r="38" spans="2:10" x14ac:dyDescent="0.3">
      <c r="B38" s="21">
        <v>32</v>
      </c>
      <c r="C38" s="21">
        <v>2.5</v>
      </c>
      <c r="D38" s="17">
        <f>53/74*100</f>
        <v>71.621621621621628</v>
      </c>
      <c r="E38" s="34">
        <v>7</v>
      </c>
      <c r="F38" s="34">
        <v>3</v>
      </c>
      <c r="G38" s="34">
        <v>53</v>
      </c>
      <c r="H38" s="34">
        <v>6</v>
      </c>
      <c r="I38" s="34">
        <v>4</v>
      </c>
      <c r="J38" s="22" t="s">
        <v>35</v>
      </c>
    </row>
    <row r="39" spans="2:10" x14ac:dyDescent="0.3">
      <c r="B39" s="21">
        <v>33</v>
      </c>
      <c r="C39" s="21">
        <v>2.5</v>
      </c>
      <c r="D39" s="17">
        <f>52/74*100</f>
        <v>70.270270270270274</v>
      </c>
      <c r="E39" s="34">
        <v>5</v>
      </c>
      <c r="F39" s="34">
        <v>4</v>
      </c>
      <c r="G39" s="34">
        <v>9</v>
      </c>
      <c r="H39" s="34">
        <v>3</v>
      </c>
      <c r="I39" s="34">
        <v>52</v>
      </c>
      <c r="J39" s="22" t="s">
        <v>35</v>
      </c>
    </row>
    <row r="40" spans="2:10" x14ac:dyDescent="0.3">
      <c r="B40" s="21">
        <v>34</v>
      </c>
      <c r="C40" s="21">
        <v>2.5</v>
      </c>
      <c r="D40" s="17">
        <f>31/74*100</f>
        <v>41.891891891891895</v>
      </c>
      <c r="E40" s="34">
        <v>2</v>
      </c>
      <c r="F40" s="34">
        <v>31</v>
      </c>
      <c r="G40" s="34">
        <v>7</v>
      </c>
      <c r="H40" s="34">
        <v>25</v>
      </c>
      <c r="I40" s="34">
        <v>8</v>
      </c>
      <c r="J40" s="22" t="s">
        <v>35</v>
      </c>
    </row>
    <row r="41" spans="2:10" x14ac:dyDescent="0.3">
      <c r="B41" s="21">
        <v>35</v>
      </c>
      <c r="C41" s="21">
        <v>2.5</v>
      </c>
      <c r="D41" s="17">
        <f>29/74*100</f>
        <v>39.189189189189186</v>
      </c>
      <c r="E41" s="34">
        <v>5</v>
      </c>
      <c r="F41" s="34">
        <v>2</v>
      </c>
      <c r="G41" s="34">
        <v>29</v>
      </c>
      <c r="H41" s="34">
        <v>17</v>
      </c>
      <c r="I41" s="34">
        <v>20</v>
      </c>
      <c r="J41" s="22" t="s">
        <v>35</v>
      </c>
    </row>
    <row r="42" spans="2:10" x14ac:dyDescent="0.3">
      <c r="B42" s="21">
        <v>36</v>
      </c>
      <c r="C42" s="21">
        <v>2.5</v>
      </c>
      <c r="D42" s="17">
        <f>46/74*100</f>
        <v>62.162162162162161</v>
      </c>
      <c r="E42" s="34">
        <v>3</v>
      </c>
      <c r="F42" s="34">
        <v>2</v>
      </c>
      <c r="G42" s="34">
        <v>46</v>
      </c>
      <c r="H42" s="34">
        <v>14</v>
      </c>
      <c r="I42" s="34">
        <v>8</v>
      </c>
      <c r="J42" s="22" t="s">
        <v>35</v>
      </c>
    </row>
    <row r="43" spans="2:10" x14ac:dyDescent="0.3">
      <c r="B43" s="21">
        <v>37</v>
      </c>
      <c r="C43" s="21">
        <v>2.5</v>
      </c>
      <c r="D43" s="17">
        <f>40/74*100</f>
        <v>54.054054054054056</v>
      </c>
      <c r="E43" s="34">
        <v>10</v>
      </c>
      <c r="F43" s="34">
        <v>1</v>
      </c>
      <c r="G43" s="34">
        <v>11</v>
      </c>
      <c r="H43" s="34">
        <v>11</v>
      </c>
      <c r="I43" s="34">
        <v>40</v>
      </c>
      <c r="J43" s="22" t="s">
        <v>35</v>
      </c>
    </row>
    <row r="44" spans="2:10" x14ac:dyDescent="0.3">
      <c r="B44" s="21">
        <v>38</v>
      </c>
      <c r="C44" s="21">
        <v>2.5</v>
      </c>
      <c r="D44" s="17">
        <f>41/74*100</f>
        <v>55.405405405405403</v>
      </c>
      <c r="E44" s="34">
        <v>5</v>
      </c>
      <c r="F44" s="34">
        <v>6</v>
      </c>
      <c r="G44" s="34">
        <v>17</v>
      </c>
      <c r="H44" s="34">
        <v>4</v>
      </c>
      <c r="I44" s="34">
        <v>41</v>
      </c>
      <c r="J44" s="22" t="s">
        <v>35</v>
      </c>
    </row>
    <row r="45" spans="2:10" x14ac:dyDescent="0.3">
      <c r="B45" s="21">
        <v>39</v>
      </c>
      <c r="C45" s="21">
        <v>2.5</v>
      </c>
      <c r="D45" s="17">
        <f>74/74*100</f>
        <v>100</v>
      </c>
      <c r="E45" s="37" t="s">
        <v>34</v>
      </c>
      <c r="F45" s="39"/>
      <c r="G45" s="39"/>
      <c r="H45" s="39"/>
      <c r="I45" s="38"/>
      <c r="J45" s="22" t="s">
        <v>35</v>
      </c>
    </row>
    <row r="46" spans="2:10" x14ac:dyDescent="0.3">
      <c r="B46" s="21">
        <v>40</v>
      </c>
      <c r="C46" s="21">
        <v>2.5</v>
      </c>
      <c r="D46" s="17">
        <f>49/74*100</f>
        <v>66.21621621621621</v>
      </c>
      <c r="E46" s="34">
        <v>4</v>
      </c>
      <c r="F46" s="34">
        <v>5</v>
      </c>
      <c r="G46" s="34">
        <v>10</v>
      </c>
      <c r="H46" s="34">
        <v>5</v>
      </c>
      <c r="I46" s="34">
        <v>49</v>
      </c>
      <c r="J46" s="22" t="s">
        <v>35</v>
      </c>
    </row>
  </sheetData>
  <mergeCells count="3">
    <mergeCell ref="B2:J2"/>
    <mergeCell ref="F9:G9"/>
    <mergeCell ref="E45:I45"/>
  </mergeCells>
  <phoneticPr fontId="1" type="noConversion"/>
  <conditionalFormatting sqref="D7:D46">
    <cfRule type="cellIs" dxfId="3" priority="26" operator="lessThan">
      <formula>50</formula>
    </cfRule>
  </conditionalFormatting>
  <conditionalFormatting sqref="D41">
    <cfRule type="cellIs" dxfId="2" priority="25" operator="lessThan">
      <formula>50.01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workbookViewId="0">
      <selection activeCell="S20" sqref="S20"/>
    </sheetView>
  </sheetViews>
  <sheetFormatPr defaultRowHeight="16.5" x14ac:dyDescent="0.3"/>
  <cols>
    <col min="2" max="2" width="9" style="27"/>
    <col min="4" max="4" width="9" customWidth="1"/>
  </cols>
  <sheetData>
    <row r="2" spans="2:10" ht="27.75" x14ac:dyDescent="0.3">
      <c r="B2" s="36" t="s">
        <v>129</v>
      </c>
      <c r="C2" s="36"/>
      <c r="D2" s="36"/>
      <c r="E2" s="36"/>
      <c r="F2" s="36"/>
      <c r="G2" s="36"/>
      <c r="H2" s="36"/>
      <c r="I2" s="36"/>
      <c r="J2" s="36"/>
    </row>
    <row r="3" spans="2:10" ht="7.5" customHeight="1" x14ac:dyDescent="0.3">
      <c r="B3" s="24"/>
      <c r="C3" s="14"/>
      <c r="D3" s="14"/>
      <c r="E3" s="14"/>
      <c r="F3" s="14"/>
      <c r="G3" s="14"/>
      <c r="H3" s="14"/>
      <c r="I3" s="14"/>
    </row>
    <row r="4" spans="2:10" x14ac:dyDescent="0.3">
      <c r="B4" s="25" t="s">
        <v>16</v>
      </c>
      <c r="C4" s="16" t="s">
        <v>17</v>
      </c>
      <c r="E4" s="3" t="s">
        <v>4</v>
      </c>
      <c r="F4" s="16">
        <v>119</v>
      </c>
      <c r="G4" s="3" t="s">
        <v>18</v>
      </c>
      <c r="H4" s="20">
        <v>64.2</v>
      </c>
      <c r="I4" s="3" t="s">
        <v>19</v>
      </c>
      <c r="J4" s="16">
        <v>40</v>
      </c>
    </row>
    <row r="5" spans="2:10" ht="9" customHeight="1" x14ac:dyDescent="0.3">
      <c r="B5" s="26"/>
      <c r="C5" s="15"/>
      <c r="D5" s="15"/>
      <c r="E5" s="13"/>
      <c r="F5" s="15"/>
      <c r="G5" s="15"/>
      <c r="H5" s="15"/>
      <c r="I5" s="15"/>
    </row>
    <row r="6" spans="2:10" x14ac:dyDescent="0.3">
      <c r="B6" s="25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2">
        <v>1</v>
      </c>
      <c r="C7" s="9">
        <v>2.5</v>
      </c>
      <c r="D7" s="4">
        <f>71/74*100</f>
        <v>95.945945945945937</v>
      </c>
      <c r="E7" s="34">
        <v>2</v>
      </c>
      <c r="F7" s="34">
        <v>0</v>
      </c>
      <c r="G7" s="34">
        <v>1</v>
      </c>
      <c r="H7" s="34">
        <v>71</v>
      </c>
      <c r="I7" s="34">
        <v>0</v>
      </c>
      <c r="J7" s="2" t="s">
        <v>20</v>
      </c>
    </row>
    <row r="8" spans="2:10" x14ac:dyDescent="0.3">
      <c r="B8" s="22">
        <v>2</v>
      </c>
      <c r="C8" s="9">
        <v>2.5</v>
      </c>
      <c r="D8" s="4">
        <f>69/74*100</f>
        <v>93.243243243243242</v>
      </c>
      <c r="E8" s="34">
        <v>0</v>
      </c>
      <c r="F8" s="34">
        <v>69</v>
      </c>
      <c r="G8" s="34">
        <v>1</v>
      </c>
      <c r="H8" s="34">
        <v>1</v>
      </c>
      <c r="I8" s="34">
        <v>3</v>
      </c>
      <c r="J8" s="2" t="s">
        <v>20</v>
      </c>
    </row>
    <row r="9" spans="2:10" x14ac:dyDescent="0.3">
      <c r="B9" s="22">
        <v>3</v>
      </c>
      <c r="C9" s="9">
        <v>2.5</v>
      </c>
      <c r="D9" s="4">
        <f>41/74*100</f>
        <v>55.405405405405403</v>
      </c>
      <c r="E9" s="34">
        <v>3</v>
      </c>
      <c r="F9" s="34">
        <v>7</v>
      </c>
      <c r="G9" s="34">
        <v>2</v>
      </c>
      <c r="H9" s="34">
        <v>41</v>
      </c>
      <c r="I9" s="34">
        <v>21</v>
      </c>
      <c r="J9" s="2" t="s">
        <v>20</v>
      </c>
    </row>
    <row r="10" spans="2:10" x14ac:dyDescent="0.3">
      <c r="B10" s="22">
        <v>4</v>
      </c>
      <c r="C10" s="9">
        <v>2.5</v>
      </c>
      <c r="D10" s="4">
        <f>56/74*100</f>
        <v>75.675675675675677</v>
      </c>
      <c r="E10" s="34">
        <v>3</v>
      </c>
      <c r="F10" s="34">
        <v>1</v>
      </c>
      <c r="G10" s="34">
        <v>7</v>
      </c>
      <c r="H10" s="34">
        <v>56</v>
      </c>
      <c r="I10" s="34">
        <v>7</v>
      </c>
      <c r="J10" s="2" t="s">
        <v>20</v>
      </c>
    </row>
    <row r="11" spans="2:10" x14ac:dyDescent="0.3">
      <c r="B11" s="22">
        <v>5</v>
      </c>
      <c r="C11" s="9">
        <v>2.5</v>
      </c>
      <c r="D11" s="4">
        <f>50/74*100</f>
        <v>67.567567567567565</v>
      </c>
      <c r="E11" s="34">
        <v>2</v>
      </c>
      <c r="F11" s="34">
        <v>7</v>
      </c>
      <c r="G11" s="34">
        <v>50</v>
      </c>
      <c r="H11" s="34">
        <v>0</v>
      </c>
      <c r="I11" s="34">
        <v>14</v>
      </c>
      <c r="J11" s="2" t="s">
        <v>20</v>
      </c>
    </row>
    <row r="12" spans="2:10" x14ac:dyDescent="0.3">
      <c r="B12" s="22">
        <v>6</v>
      </c>
      <c r="C12" s="9">
        <v>2.5</v>
      </c>
      <c r="D12" s="4">
        <f>67/74*100</f>
        <v>90.540540540540533</v>
      </c>
      <c r="E12" s="34">
        <v>1</v>
      </c>
      <c r="F12" s="34">
        <v>67</v>
      </c>
      <c r="G12" s="34">
        <v>0</v>
      </c>
      <c r="H12" s="34">
        <v>5</v>
      </c>
      <c r="I12" s="34">
        <v>1</v>
      </c>
      <c r="J12" s="2" t="s">
        <v>20</v>
      </c>
    </row>
    <row r="13" spans="2:10" x14ac:dyDescent="0.3">
      <c r="B13" s="22">
        <v>7</v>
      </c>
      <c r="C13" s="9">
        <v>2.5</v>
      </c>
      <c r="D13" s="4">
        <f>35/74*100</f>
        <v>47.297297297297298</v>
      </c>
      <c r="E13" s="34">
        <v>3</v>
      </c>
      <c r="F13" s="34">
        <v>2</v>
      </c>
      <c r="G13" s="34">
        <v>3</v>
      </c>
      <c r="H13" s="34">
        <v>31</v>
      </c>
      <c r="I13" s="34">
        <v>35</v>
      </c>
      <c r="J13" s="2" t="s">
        <v>20</v>
      </c>
    </row>
    <row r="14" spans="2:10" x14ac:dyDescent="0.3">
      <c r="B14" s="22">
        <v>8</v>
      </c>
      <c r="C14" s="9">
        <v>2.5</v>
      </c>
      <c r="D14" s="4">
        <f>36/74*100</f>
        <v>48.648648648648653</v>
      </c>
      <c r="E14" s="34">
        <v>7</v>
      </c>
      <c r="F14" s="34">
        <v>13</v>
      </c>
      <c r="G14" s="34">
        <v>8</v>
      </c>
      <c r="H14" s="34">
        <v>36</v>
      </c>
      <c r="I14" s="34">
        <v>10</v>
      </c>
      <c r="J14" s="2" t="s">
        <v>20</v>
      </c>
    </row>
    <row r="15" spans="2:10" x14ac:dyDescent="0.3">
      <c r="B15" s="22">
        <v>9</v>
      </c>
      <c r="C15" s="9">
        <v>2.5</v>
      </c>
      <c r="D15" s="4">
        <f>19/74*100</f>
        <v>25.675675675675674</v>
      </c>
      <c r="E15" s="34">
        <v>19</v>
      </c>
      <c r="F15" s="34">
        <v>29</v>
      </c>
      <c r="G15" s="34">
        <v>19</v>
      </c>
      <c r="H15" s="34">
        <v>7</v>
      </c>
      <c r="I15" s="34">
        <v>0</v>
      </c>
      <c r="J15" s="2" t="s">
        <v>20</v>
      </c>
    </row>
    <row r="16" spans="2:10" x14ac:dyDescent="0.3">
      <c r="B16" s="22">
        <v>10</v>
      </c>
      <c r="C16" s="9">
        <v>2.5</v>
      </c>
      <c r="D16" s="4">
        <f>57/74*100</f>
        <v>77.027027027027032</v>
      </c>
      <c r="E16" s="34">
        <v>2</v>
      </c>
      <c r="F16" s="34">
        <v>57</v>
      </c>
      <c r="G16" s="34">
        <v>7</v>
      </c>
      <c r="H16" s="34">
        <v>2</v>
      </c>
      <c r="I16" s="34">
        <v>6</v>
      </c>
      <c r="J16" s="2" t="s">
        <v>20</v>
      </c>
    </row>
    <row r="17" spans="2:10" x14ac:dyDescent="0.3">
      <c r="B17" s="22">
        <v>11</v>
      </c>
      <c r="C17" s="9">
        <v>2.5</v>
      </c>
      <c r="D17" s="4">
        <f>63/74*100</f>
        <v>85.13513513513513</v>
      </c>
      <c r="E17" s="34">
        <v>7</v>
      </c>
      <c r="F17" s="34">
        <v>63</v>
      </c>
      <c r="G17" s="34">
        <v>4</v>
      </c>
      <c r="H17" s="34">
        <v>0</v>
      </c>
      <c r="I17" s="34">
        <v>0</v>
      </c>
      <c r="J17" s="2" t="s">
        <v>20</v>
      </c>
    </row>
    <row r="18" spans="2:10" x14ac:dyDescent="0.3">
      <c r="B18" s="22">
        <v>12</v>
      </c>
      <c r="C18" s="9">
        <v>2.5</v>
      </c>
      <c r="D18" s="4">
        <f>53/74*100</f>
        <v>71.621621621621628</v>
      </c>
      <c r="E18" s="34">
        <v>0</v>
      </c>
      <c r="F18" s="34">
        <v>8</v>
      </c>
      <c r="G18" s="34">
        <v>53</v>
      </c>
      <c r="H18" s="34">
        <v>7</v>
      </c>
      <c r="I18" s="34">
        <v>6</v>
      </c>
      <c r="J18" s="2" t="s">
        <v>20</v>
      </c>
    </row>
    <row r="19" spans="2:10" x14ac:dyDescent="0.3">
      <c r="B19" s="22">
        <v>13</v>
      </c>
      <c r="C19" s="9">
        <v>2.5</v>
      </c>
      <c r="D19" s="4">
        <f>51/74*100</f>
        <v>68.918918918918919</v>
      </c>
      <c r="E19" s="34">
        <v>2</v>
      </c>
      <c r="F19" s="34">
        <v>4</v>
      </c>
      <c r="G19" s="34">
        <v>13</v>
      </c>
      <c r="H19" s="34">
        <v>4</v>
      </c>
      <c r="I19" s="34">
        <v>51</v>
      </c>
      <c r="J19" s="2" t="s">
        <v>21</v>
      </c>
    </row>
    <row r="20" spans="2:10" x14ac:dyDescent="0.3">
      <c r="B20" s="22">
        <v>14</v>
      </c>
      <c r="C20" s="9">
        <v>2.5</v>
      </c>
      <c r="D20" s="4">
        <f>46/74*100</f>
        <v>62.162162162162161</v>
      </c>
      <c r="E20" s="34">
        <v>9</v>
      </c>
      <c r="F20" s="34">
        <v>0</v>
      </c>
      <c r="G20" s="34">
        <v>14</v>
      </c>
      <c r="H20" s="34">
        <v>4</v>
      </c>
      <c r="I20" s="34">
        <v>46</v>
      </c>
      <c r="J20" s="2" t="s">
        <v>21</v>
      </c>
    </row>
    <row r="21" spans="2:10" x14ac:dyDescent="0.3">
      <c r="B21" s="22">
        <v>15</v>
      </c>
      <c r="C21" s="9">
        <v>2.5</v>
      </c>
      <c r="D21" s="4">
        <f>50/74*100</f>
        <v>67.567567567567565</v>
      </c>
      <c r="E21" s="34">
        <v>2</v>
      </c>
      <c r="F21" s="34">
        <v>50</v>
      </c>
      <c r="G21" s="34">
        <v>8</v>
      </c>
      <c r="H21" s="34">
        <v>13</v>
      </c>
      <c r="I21" s="34">
        <v>1</v>
      </c>
      <c r="J21" s="2" t="s">
        <v>21</v>
      </c>
    </row>
    <row r="22" spans="2:10" x14ac:dyDescent="0.3">
      <c r="B22" s="22">
        <v>16</v>
      </c>
      <c r="C22" s="9">
        <v>2.5</v>
      </c>
      <c r="D22" s="4">
        <f>49/74*100</f>
        <v>66.21621621621621</v>
      </c>
      <c r="E22" s="34">
        <v>10</v>
      </c>
      <c r="F22" s="34">
        <v>3</v>
      </c>
      <c r="G22" s="34">
        <v>49</v>
      </c>
      <c r="H22" s="34">
        <v>10</v>
      </c>
      <c r="I22" s="34">
        <v>2</v>
      </c>
      <c r="J22" s="2" t="s">
        <v>21</v>
      </c>
    </row>
    <row r="23" spans="2:10" x14ac:dyDescent="0.3">
      <c r="B23" s="22">
        <v>17</v>
      </c>
      <c r="C23" s="9">
        <v>2.5</v>
      </c>
      <c r="D23" s="4">
        <f>43/74*100</f>
        <v>58.108108108108105</v>
      </c>
      <c r="E23" s="34">
        <v>6</v>
      </c>
      <c r="F23" s="34">
        <v>43</v>
      </c>
      <c r="G23" s="34">
        <v>3</v>
      </c>
      <c r="H23" s="34">
        <v>11</v>
      </c>
      <c r="I23" s="34">
        <v>10</v>
      </c>
      <c r="J23" s="2" t="s">
        <v>21</v>
      </c>
    </row>
    <row r="24" spans="2:10" x14ac:dyDescent="0.3">
      <c r="B24" s="21">
        <v>18</v>
      </c>
      <c r="C24" s="9">
        <v>2.5</v>
      </c>
      <c r="D24" s="4">
        <f>56/74*100</f>
        <v>75.675675675675677</v>
      </c>
      <c r="E24" s="34">
        <v>1</v>
      </c>
      <c r="F24" s="34">
        <v>4</v>
      </c>
      <c r="G24" s="34">
        <v>56</v>
      </c>
      <c r="H24" s="34">
        <v>7</v>
      </c>
      <c r="I24" s="34">
        <v>5</v>
      </c>
      <c r="J24" s="2" t="s">
        <v>21</v>
      </c>
    </row>
    <row r="25" spans="2:10" x14ac:dyDescent="0.3">
      <c r="B25" s="21">
        <v>19</v>
      </c>
      <c r="C25" s="9">
        <v>2.5</v>
      </c>
      <c r="D25" s="4">
        <f>56/74*100</f>
        <v>75.675675675675677</v>
      </c>
      <c r="E25" s="34">
        <v>3</v>
      </c>
      <c r="F25" s="34">
        <v>7</v>
      </c>
      <c r="G25" s="34">
        <v>5</v>
      </c>
      <c r="H25" s="34">
        <v>2</v>
      </c>
      <c r="I25" s="34">
        <v>56</v>
      </c>
      <c r="J25" s="2" t="s">
        <v>21</v>
      </c>
    </row>
    <row r="26" spans="2:10" x14ac:dyDescent="0.3">
      <c r="B26" s="21">
        <v>20</v>
      </c>
      <c r="C26" s="9">
        <v>2.5</v>
      </c>
      <c r="D26" s="4">
        <f>65/74*100</f>
        <v>87.837837837837839</v>
      </c>
      <c r="E26" s="34">
        <v>0</v>
      </c>
      <c r="F26" s="34">
        <v>3</v>
      </c>
      <c r="G26" s="34">
        <v>65</v>
      </c>
      <c r="H26" s="34">
        <v>4</v>
      </c>
      <c r="I26" s="34">
        <v>1</v>
      </c>
      <c r="J26" s="22" t="s">
        <v>21</v>
      </c>
    </row>
    <row r="27" spans="2:10" x14ac:dyDescent="0.3">
      <c r="B27" s="21">
        <v>21</v>
      </c>
      <c r="C27" s="9">
        <v>2.5</v>
      </c>
      <c r="D27" s="4">
        <f>47/74*100</f>
        <v>63.513513513513509</v>
      </c>
      <c r="E27" s="34">
        <v>8</v>
      </c>
      <c r="F27" s="34">
        <v>3</v>
      </c>
      <c r="G27" s="34">
        <v>9</v>
      </c>
      <c r="H27" s="34">
        <v>6</v>
      </c>
      <c r="I27" s="34">
        <v>47</v>
      </c>
      <c r="J27" s="2" t="s">
        <v>21</v>
      </c>
    </row>
    <row r="28" spans="2:10" x14ac:dyDescent="0.3">
      <c r="B28" s="21">
        <v>22</v>
      </c>
      <c r="C28" s="9">
        <v>2.5</v>
      </c>
      <c r="D28" s="4">
        <f>55/74*100</f>
        <v>74.324324324324323</v>
      </c>
      <c r="E28" s="34">
        <v>6</v>
      </c>
      <c r="F28" s="34">
        <v>3</v>
      </c>
      <c r="G28" s="34">
        <v>3</v>
      </c>
      <c r="H28" s="34">
        <v>6</v>
      </c>
      <c r="I28" s="34">
        <v>55</v>
      </c>
      <c r="J28" s="2" t="s">
        <v>21</v>
      </c>
    </row>
    <row r="29" spans="2:10" x14ac:dyDescent="0.3">
      <c r="B29" s="21">
        <v>23</v>
      </c>
      <c r="C29" s="9">
        <v>2.5</v>
      </c>
      <c r="D29" s="4">
        <f>37/74*100</f>
        <v>50</v>
      </c>
      <c r="E29" s="34">
        <v>9</v>
      </c>
      <c r="F29" s="34">
        <v>17</v>
      </c>
      <c r="G29" s="34">
        <v>9</v>
      </c>
      <c r="H29" s="34">
        <v>1</v>
      </c>
      <c r="I29" s="34">
        <v>37</v>
      </c>
      <c r="J29" s="4" t="s">
        <v>21</v>
      </c>
    </row>
    <row r="30" spans="2:10" x14ac:dyDescent="0.3">
      <c r="B30" s="21">
        <v>24</v>
      </c>
      <c r="C30" s="9">
        <v>2.5</v>
      </c>
      <c r="D30" s="4">
        <f>42/74*100</f>
        <v>56.756756756756758</v>
      </c>
      <c r="E30" s="34">
        <v>9</v>
      </c>
      <c r="F30" s="34">
        <v>42</v>
      </c>
      <c r="G30" s="34">
        <v>6</v>
      </c>
      <c r="H30" s="34">
        <v>6</v>
      </c>
      <c r="I30" s="34">
        <v>10</v>
      </c>
      <c r="J30" s="4" t="s">
        <v>21</v>
      </c>
    </row>
    <row r="31" spans="2:10" x14ac:dyDescent="0.3">
      <c r="B31" s="21">
        <v>25</v>
      </c>
      <c r="C31" s="9">
        <v>2.5</v>
      </c>
      <c r="D31" s="4">
        <f>35/74*100</f>
        <v>47.297297297297298</v>
      </c>
      <c r="E31" s="34">
        <v>9</v>
      </c>
      <c r="F31" s="34">
        <v>7</v>
      </c>
      <c r="G31" s="34">
        <v>14</v>
      </c>
      <c r="H31" s="34">
        <v>8</v>
      </c>
      <c r="I31" s="34">
        <v>35</v>
      </c>
      <c r="J31" s="4" t="s">
        <v>22</v>
      </c>
    </row>
    <row r="32" spans="2:10" x14ac:dyDescent="0.3">
      <c r="B32" s="21">
        <v>26</v>
      </c>
      <c r="C32" s="9">
        <v>2.5</v>
      </c>
      <c r="D32" s="4">
        <f>34/74*100</f>
        <v>45.945945945945951</v>
      </c>
      <c r="E32" s="34">
        <v>8</v>
      </c>
      <c r="F32" s="34">
        <v>12</v>
      </c>
      <c r="G32" s="34">
        <v>15</v>
      </c>
      <c r="H32" s="34">
        <v>4</v>
      </c>
      <c r="I32" s="34">
        <v>34</v>
      </c>
      <c r="J32" s="4" t="s">
        <v>22</v>
      </c>
    </row>
    <row r="33" spans="2:10" x14ac:dyDescent="0.3">
      <c r="B33" s="21">
        <v>27</v>
      </c>
      <c r="C33" s="9">
        <v>2.5</v>
      </c>
      <c r="D33" s="4">
        <f>37/74*100</f>
        <v>50</v>
      </c>
      <c r="E33" s="34">
        <v>7</v>
      </c>
      <c r="F33" s="34">
        <v>37</v>
      </c>
      <c r="G33" s="34">
        <v>10</v>
      </c>
      <c r="H33" s="34">
        <v>14</v>
      </c>
      <c r="I33" s="34">
        <v>5</v>
      </c>
      <c r="J33" s="2" t="s">
        <v>22</v>
      </c>
    </row>
    <row r="34" spans="2:10" x14ac:dyDescent="0.3">
      <c r="B34" s="21">
        <v>28</v>
      </c>
      <c r="C34" s="9">
        <v>2.5</v>
      </c>
      <c r="D34" s="4">
        <f>47/74*100</f>
        <v>63.513513513513509</v>
      </c>
      <c r="E34" s="34">
        <v>3</v>
      </c>
      <c r="F34" s="34">
        <v>9</v>
      </c>
      <c r="G34" s="34">
        <v>9</v>
      </c>
      <c r="H34" s="34">
        <v>47</v>
      </c>
      <c r="I34" s="34">
        <v>5</v>
      </c>
      <c r="J34" s="2" t="s">
        <v>22</v>
      </c>
    </row>
    <row r="35" spans="2:10" x14ac:dyDescent="0.3">
      <c r="B35" s="21">
        <v>29</v>
      </c>
      <c r="C35" s="9">
        <v>2.5</v>
      </c>
      <c r="D35" s="4">
        <f>48/74*100</f>
        <v>64.86486486486487</v>
      </c>
      <c r="E35" s="34">
        <v>9</v>
      </c>
      <c r="F35" s="34">
        <v>6</v>
      </c>
      <c r="G35" s="34">
        <v>10</v>
      </c>
      <c r="H35" s="34">
        <v>48</v>
      </c>
      <c r="I35" s="34">
        <v>0</v>
      </c>
      <c r="J35" s="2" t="s">
        <v>22</v>
      </c>
    </row>
    <row r="36" spans="2:10" x14ac:dyDescent="0.3">
      <c r="B36" s="21">
        <v>30</v>
      </c>
      <c r="C36" s="9">
        <v>2.5</v>
      </c>
      <c r="D36" s="4">
        <f>44/74*100</f>
        <v>59.45945945945946</v>
      </c>
      <c r="E36" s="34">
        <v>6</v>
      </c>
      <c r="F36" s="34">
        <v>44</v>
      </c>
      <c r="G36" s="34">
        <v>6</v>
      </c>
      <c r="H36" s="34">
        <v>15</v>
      </c>
      <c r="I36" s="34">
        <v>2</v>
      </c>
      <c r="J36" s="2" t="s">
        <v>22</v>
      </c>
    </row>
    <row r="37" spans="2:10" x14ac:dyDescent="0.3">
      <c r="B37" s="21">
        <v>31</v>
      </c>
      <c r="C37" s="9">
        <v>2.5</v>
      </c>
      <c r="D37" s="4">
        <f>47/74*100</f>
        <v>63.513513513513509</v>
      </c>
      <c r="E37" s="34">
        <v>0</v>
      </c>
      <c r="F37" s="34">
        <v>1</v>
      </c>
      <c r="G37" s="34">
        <v>6</v>
      </c>
      <c r="H37" s="34">
        <v>8</v>
      </c>
      <c r="I37" s="34">
        <v>58</v>
      </c>
      <c r="J37" s="2" t="s">
        <v>22</v>
      </c>
    </row>
    <row r="38" spans="2:10" x14ac:dyDescent="0.3">
      <c r="B38" s="21">
        <v>32</v>
      </c>
      <c r="C38" s="9">
        <v>2.5</v>
      </c>
      <c r="D38" s="4">
        <f>47/74*100</f>
        <v>63.513513513513509</v>
      </c>
      <c r="E38" s="34">
        <v>2</v>
      </c>
      <c r="F38" s="34">
        <v>10</v>
      </c>
      <c r="G38" s="34">
        <v>4</v>
      </c>
      <c r="H38" s="34">
        <v>10</v>
      </c>
      <c r="I38" s="34">
        <v>47</v>
      </c>
      <c r="J38" s="2" t="s">
        <v>22</v>
      </c>
    </row>
    <row r="39" spans="2:10" x14ac:dyDescent="0.3">
      <c r="B39" s="21">
        <v>33</v>
      </c>
      <c r="C39" s="9">
        <v>2.5</v>
      </c>
      <c r="D39" s="4">
        <f>50/74*100</f>
        <v>67.567567567567565</v>
      </c>
      <c r="E39" s="34">
        <v>3</v>
      </c>
      <c r="F39" s="34">
        <v>6</v>
      </c>
      <c r="G39" s="34">
        <v>6</v>
      </c>
      <c r="H39" s="34">
        <v>8</v>
      </c>
      <c r="I39" s="34">
        <v>50</v>
      </c>
      <c r="J39" s="2" t="s">
        <v>23</v>
      </c>
    </row>
    <row r="40" spans="2:10" x14ac:dyDescent="0.3">
      <c r="B40" s="21">
        <v>34</v>
      </c>
      <c r="C40" s="9">
        <v>2.5</v>
      </c>
      <c r="D40" s="4">
        <f>48/74*100</f>
        <v>64.86486486486487</v>
      </c>
      <c r="E40" s="34">
        <v>5</v>
      </c>
      <c r="F40" s="34">
        <v>0</v>
      </c>
      <c r="G40" s="34">
        <v>18</v>
      </c>
      <c r="H40" s="34">
        <v>2</v>
      </c>
      <c r="I40" s="34">
        <v>48</v>
      </c>
      <c r="J40" s="2" t="s">
        <v>23</v>
      </c>
    </row>
    <row r="41" spans="2:10" x14ac:dyDescent="0.3">
      <c r="B41" s="21">
        <v>35</v>
      </c>
      <c r="C41" s="9">
        <v>2.5</v>
      </c>
      <c r="D41" s="4">
        <f>39/74*100</f>
        <v>52.702702702702695</v>
      </c>
      <c r="E41" s="34">
        <v>5</v>
      </c>
      <c r="F41" s="34">
        <v>14</v>
      </c>
      <c r="G41" s="34">
        <v>39</v>
      </c>
      <c r="H41" s="34">
        <v>3</v>
      </c>
      <c r="I41" s="34">
        <v>12</v>
      </c>
      <c r="J41" s="2" t="s">
        <v>23</v>
      </c>
    </row>
    <row r="42" spans="2:10" x14ac:dyDescent="0.3">
      <c r="B42" s="21">
        <v>36</v>
      </c>
      <c r="C42" s="9">
        <v>2.5</v>
      </c>
      <c r="D42" s="4">
        <f>55/74*100</f>
        <v>74.324324324324323</v>
      </c>
      <c r="E42" s="34">
        <v>6</v>
      </c>
      <c r="F42" s="34">
        <v>5</v>
      </c>
      <c r="G42" s="34">
        <v>55</v>
      </c>
      <c r="H42" s="34">
        <v>3</v>
      </c>
      <c r="I42" s="34">
        <v>4</v>
      </c>
      <c r="J42" s="2" t="s">
        <v>23</v>
      </c>
    </row>
    <row r="43" spans="2:10" x14ac:dyDescent="0.3">
      <c r="B43" s="21">
        <v>37</v>
      </c>
      <c r="C43" s="9">
        <v>2.5</v>
      </c>
      <c r="D43" s="4">
        <f>42/74*100</f>
        <v>56.756756756756758</v>
      </c>
      <c r="E43" s="34">
        <v>5</v>
      </c>
      <c r="F43" s="34">
        <v>42</v>
      </c>
      <c r="G43" s="34">
        <v>3</v>
      </c>
      <c r="H43" s="34">
        <v>9</v>
      </c>
      <c r="I43" s="34">
        <v>14</v>
      </c>
      <c r="J43" s="2" t="s">
        <v>23</v>
      </c>
    </row>
    <row r="44" spans="2:10" x14ac:dyDescent="0.3">
      <c r="B44" s="21">
        <v>38</v>
      </c>
      <c r="C44" s="9">
        <v>2.5</v>
      </c>
      <c r="D44" s="4">
        <f>41/74*100</f>
        <v>55.405405405405403</v>
      </c>
      <c r="E44" s="34">
        <v>18</v>
      </c>
      <c r="F44" s="34">
        <v>5</v>
      </c>
      <c r="G44" s="34">
        <v>3</v>
      </c>
      <c r="H44" s="34">
        <v>6</v>
      </c>
      <c r="I44" s="34">
        <v>41</v>
      </c>
      <c r="J44" s="2" t="s">
        <v>23</v>
      </c>
    </row>
    <row r="45" spans="2:10" x14ac:dyDescent="0.3">
      <c r="B45" s="21">
        <v>39</v>
      </c>
      <c r="C45" s="9">
        <v>2.5</v>
      </c>
      <c r="D45" s="4">
        <f>13/74*100</f>
        <v>17.567567567567568</v>
      </c>
      <c r="E45" s="34">
        <v>3</v>
      </c>
      <c r="F45" s="34">
        <v>16</v>
      </c>
      <c r="G45" s="34">
        <v>36</v>
      </c>
      <c r="H45" s="34">
        <v>5</v>
      </c>
      <c r="I45" s="34">
        <v>13</v>
      </c>
      <c r="J45" s="4" t="s">
        <v>23</v>
      </c>
    </row>
    <row r="46" spans="2:10" x14ac:dyDescent="0.3">
      <c r="B46" s="21">
        <v>40</v>
      </c>
      <c r="C46" s="9">
        <v>2.5</v>
      </c>
      <c r="D46" s="4">
        <f>49/74*100</f>
        <v>66.21621621621621</v>
      </c>
      <c r="E46" s="34">
        <v>9</v>
      </c>
      <c r="F46" s="34">
        <v>49</v>
      </c>
      <c r="G46" s="34">
        <v>8</v>
      </c>
      <c r="H46" s="34">
        <v>4</v>
      </c>
      <c r="I46" s="34">
        <v>3</v>
      </c>
      <c r="J46" s="2" t="s">
        <v>23</v>
      </c>
    </row>
  </sheetData>
  <mergeCells count="1">
    <mergeCell ref="B2:J2"/>
  </mergeCells>
  <phoneticPr fontId="3" type="noConversion"/>
  <conditionalFormatting sqref="J26 J29:J32 J45 D7:D46">
    <cfRule type="cellIs" dxfId="1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02BE-22E9-46D6-8996-5FC6D30C3126}">
  <sheetPr>
    <pageSetUpPr fitToPage="1"/>
  </sheetPr>
  <dimension ref="B2:J46"/>
  <sheetViews>
    <sheetView showGridLines="0" workbookViewId="0">
      <selection activeCell="D47" sqref="D47"/>
    </sheetView>
  </sheetViews>
  <sheetFormatPr defaultRowHeight="16.5" x14ac:dyDescent="0.3"/>
  <cols>
    <col min="2" max="2" width="9" style="27"/>
    <col min="4" max="4" width="9" customWidth="1"/>
  </cols>
  <sheetData>
    <row r="2" spans="2:10" ht="27.75" x14ac:dyDescent="0.3">
      <c r="B2" s="36" t="s">
        <v>131</v>
      </c>
      <c r="C2" s="36"/>
      <c r="D2" s="36"/>
      <c r="E2" s="36"/>
      <c r="F2" s="36"/>
      <c r="G2" s="36"/>
      <c r="H2" s="36"/>
      <c r="I2" s="36"/>
      <c r="J2" s="36"/>
    </row>
    <row r="3" spans="2:10" ht="7.5" customHeight="1" x14ac:dyDescent="0.3">
      <c r="B3" s="24"/>
      <c r="C3" s="14"/>
      <c r="D3" s="14"/>
      <c r="E3" s="14"/>
      <c r="F3" s="14"/>
      <c r="G3" s="14"/>
      <c r="H3" s="14"/>
      <c r="I3" s="14"/>
    </row>
    <row r="4" spans="2:10" x14ac:dyDescent="0.3">
      <c r="B4" s="25" t="s">
        <v>16</v>
      </c>
      <c r="C4" s="16" t="s">
        <v>17</v>
      </c>
      <c r="E4" s="3" t="s">
        <v>4</v>
      </c>
      <c r="F4" s="16">
        <v>119</v>
      </c>
      <c r="G4" s="3" t="s">
        <v>18</v>
      </c>
      <c r="H4" s="20">
        <v>65.7</v>
      </c>
      <c r="I4" s="3" t="s">
        <v>19</v>
      </c>
      <c r="J4" s="16">
        <v>40</v>
      </c>
    </row>
    <row r="5" spans="2:10" ht="9" customHeight="1" x14ac:dyDescent="0.3">
      <c r="B5" s="26"/>
      <c r="C5" s="15"/>
      <c r="D5" s="15"/>
      <c r="E5" s="13"/>
      <c r="F5" s="15"/>
      <c r="G5" s="15"/>
      <c r="H5" s="15"/>
      <c r="I5" s="15"/>
    </row>
    <row r="6" spans="2:10" x14ac:dyDescent="0.3">
      <c r="B6" s="25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2">
        <v>1</v>
      </c>
      <c r="C7" s="9">
        <v>2.5</v>
      </c>
      <c r="D7" s="4">
        <f>45/58*100</f>
        <v>77.58620689655173</v>
      </c>
      <c r="E7" s="34">
        <v>3</v>
      </c>
      <c r="F7" s="34">
        <v>9</v>
      </c>
      <c r="G7" s="34">
        <v>0</v>
      </c>
      <c r="H7" s="34">
        <v>45</v>
      </c>
      <c r="I7" s="34">
        <v>1</v>
      </c>
      <c r="J7" s="2" t="s">
        <v>132</v>
      </c>
    </row>
    <row r="8" spans="2:10" x14ac:dyDescent="0.3">
      <c r="B8" s="22">
        <v>2</v>
      </c>
      <c r="C8" s="9">
        <v>2.5</v>
      </c>
      <c r="D8" s="4">
        <f>14/58*100</f>
        <v>24.137931034482758</v>
      </c>
      <c r="E8" s="34">
        <v>14</v>
      </c>
      <c r="F8" s="34">
        <v>12</v>
      </c>
      <c r="G8" s="34">
        <v>9</v>
      </c>
      <c r="H8" s="34">
        <v>20</v>
      </c>
      <c r="I8" s="34">
        <v>3</v>
      </c>
      <c r="J8" s="2" t="s">
        <v>132</v>
      </c>
    </row>
    <row r="9" spans="2:10" x14ac:dyDescent="0.3">
      <c r="B9" s="22">
        <v>3</v>
      </c>
      <c r="C9" s="9">
        <v>2.5</v>
      </c>
      <c r="D9" s="4">
        <f>28/58*100</f>
        <v>48.275862068965516</v>
      </c>
      <c r="E9" s="34">
        <v>4</v>
      </c>
      <c r="F9" s="34">
        <v>5</v>
      </c>
      <c r="G9" s="34">
        <v>12</v>
      </c>
      <c r="H9" s="34">
        <v>7</v>
      </c>
      <c r="I9" s="34">
        <v>28</v>
      </c>
      <c r="J9" s="2" t="s">
        <v>132</v>
      </c>
    </row>
    <row r="10" spans="2:10" x14ac:dyDescent="0.3">
      <c r="B10" s="22">
        <v>4</v>
      </c>
      <c r="C10" s="9">
        <v>2.5</v>
      </c>
      <c r="D10" s="4">
        <f>19/58*100</f>
        <v>32.758620689655174</v>
      </c>
      <c r="E10" s="34">
        <v>5</v>
      </c>
      <c r="F10" s="34">
        <v>9</v>
      </c>
      <c r="G10" s="34">
        <v>19</v>
      </c>
      <c r="H10" s="34">
        <v>6</v>
      </c>
      <c r="I10" s="34">
        <v>19</v>
      </c>
      <c r="J10" s="2" t="s">
        <v>132</v>
      </c>
    </row>
    <row r="11" spans="2:10" x14ac:dyDescent="0.3">
      <c r="B11" s="22">
        <v>5</v>
      </c>
      <c r="C11" s="9">
        <v>2.5</v>
      </c>
      <c r="D11" s="4">
        <f>38/58*100</f>
        <v>65.517241379310349</v>
      </c>
      <c r="E11" s="34">
        <v>2</v>
      </c>
      <c r="F11" s="34">
        <v>9</v>
      </c>
      <c r="G11" s="34">
        <v>38</v>
      </c>
      <c r="H11" s="34">
        <v>7</v>
      </c>
      <c r="I11" s="34">
        <v>1</v>
      </c>
      <c r="J11" s="2" t="s">
        <v>132</v>
      </c>
    </row>
    <row r="12" spans="2:10" x14ac:dyDescent="0.3">
      <c r="B12" s="22">
        <v>6</v>
      </c>
      <c r="C12" s="9">
        <v>2.5</v>
      </c>
      <c r="D12" s="4">
        <f>21/58*100</f>
        <v>36.206896551724135</v>
      </c>
      <c r="E12" s="34">
        <v>7</v>
      </c>
      <c r="F12" s="34">
        <v>21</v>
      </c>
      <c r="G12" s="34">
        <v>16</v>
      </c>
      <c r="H12" s="34">
        <v>11</v>
      </c>
      <c r="I12" s="34">
        <v>3</v>
      </c>
      <c r="J12" s="2" t="s">
        <v>132</v>
      </c>
    </row>
    <row r="13" spans="2:10" x14ac:dyDescent="0.3">
      <c r="B13" s="22">
        <v>7</v>
      </c>
      <c r="C13" s="9">
        <v>2.5</v>
      </c>
      <c r="D13" s="4">
        <f>29/58*100</f>
        <v>50</v>
      </c>
      <c r="E13" s="34">
        <v>9</v>
      </c>
      <c r="F13" s="34">
        <v>9</v>
      </c>
      <c r="G13" s="34">
        <v>29</v>
      </c>
      <c r="H13" s="34">
        <v>5</v>
      </c>
      <c r="I13" s="34">
        <v>6</v>
      </c>
      <c r="J13" s="2" t="s">
        <v>132</v>
      </c>
    </row>
    <row r="14" spans="2:10" x14ac:dyDescent="0.3">
      <c r="B14" s="22">
        <v>8</v>
      </c>
      <c r="C14" s="9">
        <v>2.5</v>
      </c>
      <c r="D14" s="4">
        <f>9/58*100</f>
        <v>15.517241379310345</v>
      </c>
      <c r="E14" s="34">
        <v>9</v>
      </c>
      <c r="F14" s="34">
        <v>8</v>
      </c>
      <c r="G14" s="34">
        <v>17</v>
      </c>
      <c r="H14" s="34">
        <v>12</v>
      </c>
      <c r="I14" s="34">
        <v>12</v>
      </c>
      <c r="J14" s="2" t="s">
        <v>132</v>
      </c>
    </row>
    <row r="15" spans="2:10" x14ac:dyDescent="0.3">
      <c r="B15" s="22">
        <v>9</v>
      </c>
      <c r="C15" s="9">
        <v>2.5</v>
      </c>
      <c r="D15" s="4">
        <f>22/58*100</f>
        <v>37.931034482758619</v>
      </c>
      <c r="E15" s="34">
        <v>7</v>
      </c>
      <c r="F15" s="34">
        <v>22</v>
      </c>
      <c r="G15" s="34">
        <v>19</v>
      </c>
      <c r="H15" s="34">
        <v>7</v>
      </c>
      <c r="I15" s="34">
        <v>2</v>
      </c>
      <c r="J15" s="2" t="s">
        <v>132</v>
      </c>
    </row>
    <row r="16" spans="2:10" x14ac:dyDescent="0.3">
      <c r="B16" s="22">
        <v>10</v>
      </c>
      <c r="C16" s="9">
        <v>2.5</v>
      </c>
      <c r="D16" s="4">
        <f>23/58*100</f>
        <v>39.655172413793103</v>
      </c>
      <c r="E16" s="34">
        <v>6</v>
      </c>
      <c r="F16" s="34">
        <v>9</v>
      </c>
      <c r="G16" s="34">
        <v>15</v>
      </c>
      <c r="H16" s="34">
        <v>23</v>
      </c>
      <c r="I16" s="34">
        <v>5</v>
      </c>
      <c r="J16" s="2" t="s">
        <v>132</v>
      </c>
    </row>
    <row r="17" spans="2:10" x14ac:dyDescent="0.3">
      <c r="B17" s="22">
        <v>11</v>
      </c>
      <c r="C17" s="9">
        <v>2.5</v>
      </c>
      <c r="D17" s="4">
        <f>22/58*100</f>
        <v>37.931034482758619</v>
      </c>
      <c r="E17" s="34">
        <v>2</v>
      </c>
      <c r="F17" s="34">
        <v>13</v>
      </c>
      <c r="G17" s="34">
        <v>22</v>
      </c>
      <c r="H17" s="34">
        <v>12</v>
      </c>
      <c r="I17" s="34">
        <v>8</v>
      </c>
      <c r="J17" s="2" t="s">
        <v>133</v>
      </c>
    </row>
    <row r="18" spans="2:10" x14ac:dyDescent="0.3">
      <c r="B18" s="22">
        <v>12</v>
      </c>
      <c r="C18" s="9">
        <v>2.5</v>
      </c>
      <c r="D18" s="4">
        <f>38/58*100</f>
        <v>65.517241379310349</v>
      </c>
      <c r="E18" s="34">
        <v>7</v>
      </c>
      <c r="F18" s="34">
        <v>38</v>
      </c>
      <c r="G18" s="34">
        <v>5</v>
      </c>
      <c r="H18" s="34">
        <v>4</v>
      </c>
      <c r="I18" s="34">
        <v>2</v>
      </c>
      <c r="J18" s="2" t="s">
        <v>133</v>
      </c>
    </row>
    <row r="19" spans="2:10" x14ac:dyDescent="0.3">
      <c r="B19" s="22">
        <v>13</v>
      </c>
      <c r="C19" s="9">
        <v>2.5</v>
      </c>
      <c r="D19" s="4">
        <f>18/58*100</f>
        <v>31.03448275862069</v>
      </c>
      <c r="E19" s="34">
        <v>33</v>
      </c>
      <c r="F19" s="34">
        <v>2</v>
      </c>
      <c r="G19" s="34">
        <v>18</v>
      </c>
      <c r="H19" s="34">
        <v>2</v>
      </c>
      <c r="I19" s="34">
        <v>2</v>
      </c>
      <c r="J19" s="2" t="s">
        <v>133</v>
      </c>
    </row>
    <row r="20" spans="2:10" x14ac:dyDescent="0.3">
      <c r="B20" s="22">
        <v>14</v>
      </c>
      <c r="C20" s="9">
        <v>2.5</v>
      </c>
      <c r="D20" s="4">
        <f>10/58*100</f>
        <v>17.241379310344829</v>
      </c>
      <c r="E20" s="34">
        <v>6</v>
      </c>
      <c r="F20" s="34">
        <v>0</v>
      </c>
      <c r="G20" s="34">
        <v>8</v>
      </c>
      <c r="H20" s="34">
        <v>10</v>
      </c>
      <c r="I20" s="34">
        <v>33</v>
      </c>
      <c r="J20" s="2" t="s">
        <v>133</v>
      </c>
    </row>
    <row r="21" spans="2:10" x14ac:dyDescent="0.3">
      <c r="B21" s="22">
        <v>15</v>
      </c>
      <c r="C21" s="9">
        <v>2.5</v>
      </c>
      <c r="D21" s="4">
        <f>28/58*100</f>
        <v>48.275862068965516</v>
      </c>
      <c r="E21" s="34">
        <v>5</v>
      </c>
      <c r="F21" s="34">
        <v>11</v>
      </c>
      <c r="G21" s="34">
        <v>9</v>
      </c>
      <c r="H21" s="34">
        <v>4</v>
      </c>
      <c r="I21" s="34">
        <v>28</v>
      </c>
      <c r="J21" s="2" t="s">
        <v>133</v>
      </c>
    </row>
    <row r="22" spans="2:10" x14ac:dyDescent="0.3">
      <c r="B22" s="22">
        <v>16</v>
      </c>
      <c r="C22" s="9">
        <v>2.5</v>
      </c>
      <c r="D22" s="4">
        <f>30/58*100</f>
        <v>51.724137931034484</v>
      </c>
      <c r="E22" s="34">
        <v>6</v>
      </c>
      <c r="F22" s="34">
        <v>5</v>
      </c>
      <c r="G22" s="34">
        <v>8</v>
      </c>
      <c r="H22" s="34">
        <v>30</v>
      </c>
      <c r="I22" s="34">
        <v>8</v>
      </c>
      <c r="J22" s="2" t="s">
        <v>133</v>
      </c>
    </row>
    <row r="23" spans="2:10" x14ac:dyDescent="0.3">
      <c r="B23" s="22">
        <v>17</v>
      </c>
      <c r="C23" s="9">
        <v>2.5</v>
      </c>
      <c r="D23" s="4">
        <f>21/58*100</f>
        <v>36.206896551724135</v>
      </c>
      <c r="E23" s="34">
        <v>9</v>
      </c>
      <c r="F23" s="34">
        <v>3</v>
      </c>
      <c r="G23" s="34">
        <v>14</v>
      </c>
      <c r="H23" s="34">
        <v>10</v>
      </c>
      <c r="I23" s="34">
        <v>21</v>
      </c>
      <c r="J23" s="2" t="s">
        <v>133</v>
      </c>
    </row>
    <row r="24" spans="2:10" x14ac:dyDescent="0.3">
      <c r="B24" s="21">
        <v>18</v>
      </c>
      <c r="C24" s="9">
        <v>2.5</v>
      </c>
      <c r="D24" s="4">
        <f>19/58*100</f>
        <v>32.758620689655174</v>
      </c>
      <c r="E24" s="34">
        <v>13</v>
      </c>
      <c r="F24" s="34">
        <v>4</v>
      </c>
      <c r="G24" s="34">
        <v>14</v>
      </c>
      <c r="H24" s="34">
        <v>19</v>
      </c>
      <c r="I24" s="34">
        <v>6</v>
      </c>
      <c r="J24" s="2" t="s">
        <v>133</v>
      </c>
    </row>
    <row r="25" spans="2:10" x14ac:dyDescent="0.3">
      <c r="B25" s="21">
        <v>19</v>
      </c>
      <c r="C25" s="9">
        <v>2.5</v>
      </c>
      <c r="D25" s="4">
        <f>16/58*100</f>
        <v>27.586206896551722</v>
      </c>
      <c r="E25" s="34">
        <v>10</v>
      </c>
      <c r="F25" s="34">
        <v>11</v>
      </c>
      <c r="G25" s="34">
        <v>15</v>
      </c>
      <c r="H25" s="34">
        <v>16</v>
      </c>
      <c r="I25" s="34">
        <v>4</v>
      </c>
      <c r="J25" s="2" t="s">
        <v>133</v>
      </c>
    </row>
    <row r="26" spans="2:10" x14ac:dyDescent="0.3">
      <c r="B26" s="21">
        <v>20</v>
      </c>
      <c r="C26" s="9">
        <v>2.5</v>
      </c>
      <c r="D26" s="4">
        <f>32/58*100</f>
        <v>55.172413793103445</v>
      </c>
      <c r="E26" s="34">
        <v>6</v>
      </c>
      <c r="F26" s="34">
        <v>4</v>
      </c>
      <c r="G26" s="34">
        <v>32</v>
      </c>
      <c r="H26" s="34">
        <v>11</v>
      </c>
      <c r="I26" s="34">
        <v>4</v>
      </c>
      <c r="J26" s="2" t="s">
        <v>133</v>
      </c>
    </row>
    <row r="27" spans="2:10" x14ac:dyDescent="0.3">
      <c r="B27" s="21">
        <v>21</v>
      </c>
      <c r="C27" s="9">
        <v>2.5</v>
      </c>
      <c r="D27" s="4">
        <f>40/58*100</f>
        <v>68.965517241379317</v>
      </c>
      <c r="E27" s="34">
        <v>2</v>
      </c>
      <c r="F27" s="34">
        <v>40</v>
      </c>
      <c r="G27" s="34">
        <v>9</v>
      </c>
      <c r="H27" s="34">
        <v>4</v>
      </c>
      <c r="I27" s="34">
        <v>2</v>
      </c>
      <c r="J27" s="2" t="s">
        <v>134</v>
      </c>
    </row>
    <row r="28" spans="2:10" x14ac:dyDescent="0.3">
      <c r="B28" s="21">
        <v>22</v>
      </c>
      <c r="C28" s="9">
        <v>2.5</v>
      </c>
      <c r="D28" s="4">
        <f>17/58*100</f>
        <v>29.310344827586203</v>
      </c>
      <c r="E28" s="34">
        <v>10</v>
      </c>
      <c r="F28" s="34">
        <v>7</v>
      </c>
      <c r="G28" s="34">
        <v>18</v>
      </c>
      <c r="H28" s="34">
        <v>17</v>
      </c>
      <c r="I28" s="34">
        <v>6</v>
      </c>
      <c r="J28" s="2" t="s">
        <v>134</v>
      </c>
    </row>
    <row r="29" spans="2:10" x14ac:dyDescent="0.3">
      <c r="B29" s="21">
        <v>23</v>
      </c>
      <c r="C29" s="9">
        <v>2.5</v>
      </c>
      <c r="D29" s="4">
        <f>47/58*100</f>
        <v>81.034482758620683</v>
      </c>
      <c r="E29" s="34">
        <v>1</v>
      </c>
      <c r="F29" s="34">
        <v>1</v>
      </c>
      <c r="G29" s="34">
        <v>47</v>
      </c>
      <c r="H29" s="34">
        <v>8</v>
      </c>
      <c r="I29" s="34">
        <v>0</v>
      </c>
      <c r="J29" s="2" t="s">
        <v>134</v>
      </c>
    </row>
    <row r="30" spans="2:10" x14ac:dyDescent="0.3">
      <c r="B30" s="21">
        <v>24</v>
      </c>
      <c r="C30" s="9">
        <v>2.5</v>
      </c>
      <c r="D30" s="4">
        <f>14/58*100</f>
        <v>24.137931034482758</v>
      </c>
      <c r="E30" s="34">
        <v>14</v>
      </c>
      <c r="F30" s="34">
        <v>3</v>
      </c>
      <c r="G30" s="34">
        <v>6</v>
      </c>
      <c r="H30" s="34">
        <v>24</v>
      </c>
      <c r="I30" s="34">
        <v>11</v>
      </c>
      <c r="J30" s="2" t="s">
        <v>134</v>
      </c>
    </row>
    <row r="31" spans="2:10" x14ac:dyDescent="0.3">
      <c r="B31" s="21">
        <v>25</v>
      </c>
      <c r="C31" s="9">
        <v>2.5</v>
      </c>
      <c r="D31" s="4">
        <f>11/58*100</f>
        <v>18.96551724137931</v>
      </c>
      <c r="E31" s="34">
        <v>15</v>
      </c>
      <c r="F31" s="34">
        <v>11</v>
      </c>
      <c r="G31" s="34">
        <v>12</v>
      </c>
      <c r="H31" s="34">
        <v>8</v>
      </c>
      <c r="I31" s="34">
        <v>11</v>
      </c>
      <c r="J31" s="2" t="s">
        <v>134</v>
      </c>
    </row>
    <row r="32" spans="2:10" x14ac:dyDescent="0.3">
      <c r="B32" s="21">
        <v>26</v>
      </c>
      <c r="C32" s="9">
        <v>2.5</v>
      </c>
      <c r="D32" s="4">
        <f>22/58*100</f>
        <v>37.931034482758619</v>
      </c>
      <c r="E32" s="34">
        <v>4</v>
      </c>
      <c r="F32" s="34">
        <v>4</v>
      </c>
      <c r="G32" s="34">
        <v>21</v>
      </c>
      <c r="H32" s="34">
        <v>22</v>
      </c>
      <c r="I32" s="34">
        <v>6</v>
      </c>
      <c r="J32" s="2" t="s">
        <v>134</v>
      </c>
    </row>
    <row r="33" spans="2:10" x14ac:dyDescent="0.3">
      <c r="B33" s="21">
        <v>27</v>
      </c>
      <c r="C33" s="9">
        <v>2.5</v>
      </c>
      <c r="D33" s="4">
        <f>26/58*100</f>
        <v>44.827586206896555</v>
      </c>
      <c r="E33" s="34">
        <v>1</v>
      </c>
      <c r="F33" s="34">
        <v>12</v>
      </c>
      <c r="G33" s="34">
        <v>12</v>
      </c>
      <c r="H33" s="34">
        <v>6</v>
      </c>
      <c r="I33" s="34">
        <v>26</v>
      </c>
      <c r="J33" s="2" t="s">
        <v>134</v>
      </c>
    </row>
    <row r="34" spans="2:10" x14ac:dyDescent="0.3">
      <c r="B34" s="21">
        <v>28</v>
      </c>
      <c r="C34" s="9">
        <v>2.5</v>
      </c>
      <c r="D34" s="4">
        <f>15/58*100</f>
        <v>25.862068965517242</v>
      </c>
      <c r="E34" s="34">
        <v>15</v>
      </c>
      <c r="F34" s="34">
        <v>14</v>
      </c>
      <c r="G34" s="34">
        <v>9</v>
      </c>
      <c r="H34" s="34">
        <v>5</v>
      </c>
      <c r="I34" s="34">
        <v>14</v>
      </c>
      <c r="J34" s="2" t="s">
        <v>134</v>
      </c>
    </row>
    <row r="35" spans="2:10" x14ac:dyDescent="0.3">
      <c r="B35" s="21">
        <v>29</v>
      </c>
      <c r="C35" s="9">
        <v>2.5</v>
      </c>
      <c r="D35" s="4">
        <f>23/58*100</f>
        <v>39.655172413793103</v>
      </c>
      <c r="E35" s="34">
        <v>3</v>
      </c>
      <c r="F35" s="34">
        <v>23</v>
      </c>
      <c r="G35" s="34">
        <v>5</v>
      </c>
      <c r="H35" s="34">
        <v>10</v>
      </c>
      <c r="I35" s="34">
        <v>16</v>
      </c>
      <c r="J35" s="2" t="s">
        <v>134</v>
      </c>
    </row>
    <row r="36" spans="2:10" x14ac:dyDescent="0.3">
      <c r="B36" s="21">
        <v>30</v>
      </c>
      <c r="C36" s="9">
        <v>2.5</v>
      </c>
      <c r="D36" s="4">
        <f>32/58*100</f>
        <v>55.172413793103445</v>
      </c>
      <c r="E36" s="34">
        <v>0</v>
      </c>
      <c r="F36" s="34">
        <v>32</v>
      </c>
      <c r="G36" s="34">
        <v>6</v>
      </c>
      <c r="H36" s="34">
        <v>6</v>
      </c>
      <c r="I36" s="34">
        <v>13</v>
      </c>
      <c r="J36" s="2" t="s">
        <v>134</v>
      </c>
    </row>
    <row r="37" spans="2:10" x14ac:dyDescent="0.3">
      <c r="B37" s="21">
        <v>31</v>
      </c>
      <c r="C37" s="9">
        <v>2.5</v>
      </c>
      <c r="D37" s="4">
        <f>24/58*100</f>
        <v>41.379310344827587</v>
      </c>
      <c r="E37" s="34">
        <v>4</v>
      </c>
      <c r="F37" s="34">
        <v>4</v>
      </c>
      <c r="G37" s="34">
        <v>17</v>
      </c>
      <c r="H37" s="34">
        <v>8</v>
      </c>
      <c r="I37" s="34">
        <v>24</v>
      </c>
      <c r="J37" s="2" t="s">
        <v>135</v>
      </c>
    </row>
    <row r="38" spans="2:10" x14ac:dyDescent="0.3">
      <c r="B38" s="21">
        <v>32</v>
      </c>
      <c r="C38" s="9">
        <v>2.5</v>
      </c>
      <c r="D38" s="4">
        <f>26/58*100</f>
        <v>44.827586206896555</v>
      </c>
      <c r="E38" s="34">
        <v>26</v>
      </c>
      <c r="F38" s="34">
        <v>5</v>
      </c>
      <c r="G38" s="34">
        <v>15</v>
      </c>
      <c r="H38" s="34">
        <v>6</v>
      </c>
      <c r="I38" s="34">
        <v>6</v>
      </c>
      <c r="J38" s="2" t="s">
        <v>135</v>
      </c>
    </row>
    <row r="39" spans="2:10" x14ac:dyDescent="0.3">
      <c r="B39" s="21">
        <v>33</v>
      </c>
      <c r="C39" s="9">
        <v>2.5</v>
      </c>
      <c r="D39" s="4">
        <f>15/58*100</f>
        <v>25.862068965517242</v>
      </c>
      <c r="E39" s="34">
        <v>2</v>
      </c>
      <c r="F39" s="34">
        <v>15</v>
      </c>
      <c r="G39" s="34">
        <v>6</v>
      </c>
      <c r="H39" s="34">
        <v>25</v>
      </c>
      <c r="I39" s="34">
        <v>10</v>
      </c>
      <c r="J39" s="2" t="s">
        <v>135</v>
      </c>
    </row>
    <row r="40" spans="2:10" x14ac:dyDescent="0.3">
      <c r="B40" s="21">
        <v>34</v>
      </c>
      <c r="C40" s="9">
        <v>2.5</v>
      </c>
      <c r="D40" s="4">
        <f>45/58*100</f>
        <v>77.58620689655173</v>
      </c>
      <c r="E40" s="34">
        <v>9</v>
      </c>
      <c r="F40" s="34">
        <v>3</v>
      </c>
      <c r="G40" s="34">
        <v>45</v>
      </c>
      <c r="H40" s="34">
        <v>1</v>
      </c>
      <c r="I40" s="34">
        <v>0</v>
      </c>
      <c r="J40" s="2" t="s">
        <v>135</v>
      </c>
    </row>
    <row r="41" spans="2:10" x14ac:dyDescent="0.3">
      <c r="B41" s="21">
        <v>35</v>
      </c>
      <c r="C41" s="9">
        <v>2.5</v>
      </c>
      <c r="D41" s="4">
        <f>35/58*100</f>
        <v>60.344827586206897</v>
      </c>
      <c r="E41" s="34">
        <v>0</v>
      </c>
      <c r="F41" s="34">
        <v>15</v>
      </c>
      <c r="G41" s="34">
        <v>6</v>
      </c>
      <c r="H41" s="34">
        <v>35</v>
      </c>
      <c r="I41" s="34">
        <v>2</v>
      </c>
      <c r="J41" s="2" t="s">
        <v>135</v>
      </c>
    </row>
    <row r="42" spans="2:10" x14ac:dyDescent="0.3">
      <c r="B42" s="21">
        <v>36</v>
      </c>
      <c r="C42" s="9">
        <v>2.5</v>
      </c>
      <c r="D42" s="4">
        <f>16/58*100</f>
        <v>27.586206896551722</v>
      </c>
      <c r="E42" s="34">
        <v>1</v>
      </c>
      <c r="F42" s="34">
        <v>13</v>
      </c>
      <c r="G42" s="34">
        <v>9</v>
      </c>
      <c r="H42" s="34">
        <v>19</v>
      </c>
      <c r="I42" s="34">
        <v>16</v>
      </c>
      <c r="J42" s="2" t="s">
        <v>135</v>
      </c>
    </row>
    <row r="43" spans="2:10" x14ac:dyDescent="0.3">
      <c r="B43" s="21">
        <v>37</v>
      </c>
      <c r="C43" s="9">
        <v>2.5</v>
      </c>
      <c r="D43" s="4">
        <f>17/58*100</f>
        <v>29.310344827586203</v>
      </c>
      <c r="E43" s="34">
        <v>7</v>
      </c>
      <c r="F43" s="34">
        <v>17</v>
      </c>
      <c r="G43" s="34">
        <v>27</v>
      </c>
      <c r="H43" s="34">
        <v>2</v>
      </c>
      <c r="I43" s="34">
        <v>5</v>
      </c>
      <c r="J43" s="2" t="s">
        <v>135</v>
      </c>
    </row>
    <row r="44" spans="2:10" x14ac:dyDescent="0.3">
      <c r="B44" s="21">
        <v>38</v>
      </c>
      <c r="C44" s="9">
        <v>2.5</v>
      </c>
      <c r="D44" s="4">
        <f>30/58*100</f>
        <v>51.724137931034484</v>
      </c>
      <c r="E44" s="34">
        <v>3</v>
      </c>
      <c r="F44" s="34">
        <v>30</v>
      </c>
      <c r="G44" s="34">
        <v>7</v>
      </c>
      <c r="H44" s="34">
        <v>9</v>
      </c>
      <c r="I44" s="34">
        <v>9</v>
      </c>
      <c r="J44" s="2" t="s">
        <v>135</v>
      </c>
    </row>
    <row r="45" spans="2:10" x14ac:dyDescent="0.3">
      <c r="B45" s="21">
        <v>39</v>
      </c>
      <c r="C45" s="9">
        <v>2.5</v>
      </c>
      <c r="D45" s="4">
        <f>19/58*100</f>
        <v>32.758620689655174</v>
      </c>
      <c r="E45" s="34">
        <v>2</v>
      </c>
      <c r="F45" s="34">
        <v>17</v>
      </c>
      <c r="G45" s="34">
        <v>16</v>
      </c>
      <c r="H45" s="34">
        <v>4</v>
      </c>
      <c r="I45" s="34">
        <v>19</v>
      </c>
      <c r="J45" s="2" t="s">
        <v>135</v>
      </c>
    </row>
    <row r="46" spans="2:10" x14ac:dyDescent="0.3">
      <c r="B46" s="21">
        <v>40</v>
      </c>
      <c r="C46" s="9">
        <v>2.5</v>
      </c>
      <c r="D46" s="4">
        <f>14/58*100</f>
        <v>24.137931034482758</v>
      </c>
      <c r="E46" s="34">
        <v>2</v>
      </c>
      <c r="F46" s="34">
        <v>5</v>
      </c>
      <c r="G46" s="34">
        <v>24</v>
      </c>
      <c r="H46" s="34">
        <v>14</v>
      </c>
      <c r="I46" s="34">
        <v>13</v>
      </c>
      <c r="J46" s="2" t="s">
        <v>135</v>
      </c>
    </row>
  </sheetData>
  <mergeCells count="1">
    <mergeCell ref="B2:J2"/>
  </mergeCells>
  <phoneticPr fontId="1" type="noConversion"/>
  <conditionalFormatting sqref="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2023-09-04T08:51:37Z</cp:lastPrinted>
  <dcterms:created xsi:type="dcterms:W3CDTF">2022-06-27T08:52:48Z</dcterms:created>
  <dcterms:modified xsi:type="dcterms:W3CDTF">2023-09-07T14:48:22Z</dcterms:modified>
</cp:coreProperties>
</file>