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23년1월\통계표\"/>
    </mc:Choice>
  </mc:AlternateContent>
  <xr:revisionPtr revIDLastSave="0" documentId="13_ncr:1_{B5810FD3-2E56-4C76-ACDE-59CFB33AFC11}" xr6:coauthVersionLast="47" xr6:coauthVersionMax="47" xr10:uidLastSave="{00000000-0000-0000-0000-000000000000}"/>
  <bookViews>
    <workbookView xWindow="-120" yWindow="-120" windowWidth="38640" windowHeight="21240" activeTab="1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자연과학통계표" sheetId="9" r:id="rId4"/>
    <sheet name="문항분석표(산업재산권법)" sheetId="4" r:id="rId5"/>
    <sheet name="문항분석표(민법개론)" sheetId="3" r:id="rId6"/>
    <sheet name="문항분석표(자연과학개론)" sheetId="8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8" i="9" l="1"/>
  <c r="O48" i="2"/>
  <c r="R50" i="7"/>
  <c r="O48" i="5"/>
  <c r="H88" i="7"/>
  <c r="H72" i="7"/>
  <c r="H44" i="7"/>
  <c r="H21" i="7"/>
  <c r="H20" i="7"/>
  <c r="H18" i="7"/>
  <c r="H17" i="7"/>
  <c r="H16" i="7"/>
  <c r="H12" i="7"/>
  <c r="H10" i="7"/>
  <c r="H8" i="7"/>
  <c r="H64" i="7"/>
  <c r="H48" i="7"/>
  <c r="H40" i="7"/>
  <c r="H24" i="7"/>
  <c r="E112" i="9"/>
  <c r="E105" i="9"/>
  <c r="E104" i="9"/>
  <c r="E96" i="9"/>
  <c r="E91" i="9"/>
  <c r="E90" i="9"/>
  <c r="E85" i="9"/>
  <c r="E77" i="9"/>
  <c r="E74" i="9"/>
  <c r="E69" i="9"/>
  <c r="E68" i="9"/>
  <c r="E67" i="9"/>
  <c r="E61" i="9"/>
  <c r="E57" i="9"/>
  <c r="E56" i="9"/>
  <c r="E49" i="9"/>
  <c r="E48" i="9"/>
  <c r="E42" i="9"/>
  <c r="E32" i="9"/>
  <c r="E26" i="9"/>
  <c r="E25" i="9"/>
  <c r="E24" i="9"/>
  <c r="E17" i="9"/>
  <c r="E16" i="9"/>
  <c r="E13" i="9"/>
  <c r="E12" i="9"/>
  <c r="E11" i="9"/>
  <c r="E10" i="9"/>
  <c r="E9" i="9"/>
  <c r="E19" i="9"/>
  <c r="E20" i="9"/>
  <c r="E21" i="9"/>
  <c r="E35" i="9"/>
  <c r="E36" i="9"/>
  <c r="E37" i="9"/>
  <c r="E43" i="9"/>
  <c r="E44" i="9"/>
  <c r="E45" i="9"/>
  <c r="E59" i="9"/>
  <c r="E60" i="9"/>
  <c r="E75" i="9"/>
  <c r="E76" i="9"/>
  <c r="E82" i="9"/>
  <c r="E83" i="9"/>
  <c r="E84" i="9"/>
  <c r="E92" i="9"/>
  <c r="E98" i="9"/>
  <c r="E99" i="9"/>
  <c r="E100" i="9"/>
  <c r="E101" i="9"/>
  <c r="E106" i="9"/>
  <c r="E107" i="9"/>
  <c r="E108" i="9"/>
  <c r="E109" i="9"/>
  <c r="E116" i="9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75" i="2"/>
  <c r="E8" i="2"/>
  <c r="E10" i="2"/>
  <c r="E11" i="2"/>
  <c r="E16" i="2"/>
  <c r="E18" i="2"/>
  <c r="E24" i="2"/>
  <c r="E26" i="2"/>
  <c r="E29" i="2"/>
  <c r="E34" i="2"/>
  <c r="E39" i="2"/>
  <c r="E48" i="2"/>
  <c r="E49" i="2"/>
  <c r="E52" i="2"/>
  <c r="E55" i="2"/>
  <c r="E56" i="2"/>
  <c r="E60" i="2"/>
  <c r="E61" i="2"/>
  <c r="E63" i="2"/>
  <c r="E66" i="2"/>
  <c r="E67" i="2"/>
  <c r="E69" i="2"/>
  <c r="E71" i="2"/>
  <c r="E72" i="2"/>
  <c r="E74" i="2"/>
  <c r="E5" i="2"/>
  <c r="E73" i="9"/>
  <c r="E78" i="9"/>
  <c r="E79" i="9"/>
  <c r="E80" i="9"/>
  <c r="E81" i="9"/>
  <c r="E86" i="9"/>
  <c r="E87" i="9"/>
  <c r="E88" i="9"/>
  <c r="E89" i="9"/>
  <c r="E93" i="9"/>
  <c r="E94" i="9"/>
  <c r="E95" i="9"/>
  <c r="E97" i="9"/>
  <c r="E102" i="9"/>
  <c r="E103" i="9"/>
  <c r="E110" i="9"/>
  <c r="E111" i="9"/>
  <c r="E113" i="9"/>
  <c r="E114" i="9"/>
  <c r="E115" i="9"/>
  <c r="E117" i="9"/>
  <c r="E118" i="9"/>
  <c r="E119" i="9"/>
  <c r="E72" i="9"/>
  <c r="E6" i="9"/>
  <c r="E7" i="9"/>
  <c r="E8" i="9"/>
  <c r="E14" i="9"/>
  <c r="E15" i="9"/>
  <c r="E18" i="9"/>
  <c r="E22" i="9"/>
  <c r="E23" i="9"/>
  <c r="E27" i="9"/>
  <c r="E28" i="9"/>
  <c r="E29" i="9"/>
  <c r="E30" i="9"/>
  <c r="E31" i="9"/>
  <c r="E33" i="9"/>
  <c r="E34" i="9"/>
  <c r="E38" i="9"/>
  <c r="E39" i="9"/>
  <c r="E40" i="9"/>
  <c r="E41" i="9"/>
  <c r="E46" i="9"/>
  <c r="E47" i="9"/>
  <c r="E50" i="9"/>
  <c r="E51" i="9"/>
  <c r="E52" i="9"/>
  <c r="E53" i="9"/>
  <c r="E54" i="9"/>
  <c r="E55" i="9"/>
  <c r="E58" i="9"/>
  <c r="E62" i="9"/>
  <c r="E63" i="9"/>
  <c r="E64" i="9"/>
  <c r="E65" i="9"/>
  <c r="E66" i="9"/>
  <c r="E70" i="9"/>
  <c r="E71" i="9"/>
  <c r="E5" i="9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75" i="5"/>
  <c r="E6" i="5"/>
  <c r="E8" i="5"/>
  <c r="E11" i="5"/>
  <c r="E18" i="5"/>
  <c r="E21" i="5"/>
  <c r="E27" i="5"/>
  <c r="E36" i="5"/>
  <c r="E38" i="5"/>
  <c r="E43" i="5"/>
  <c r="E47" i="5"/>
  <c r="E53" i="5"/>
  <c r="E57" i="5"/>
  <c r="E60" i="5"/>
  <c r="E61" i="5"/>
  <c r="E63" i="5"/>
  <c r="E64" i="5"/>
  <c r="E66" i="5"/>
  <c r="E67" i="5"/>
  <c r="E68" i="5"/>
  <c r="E70" i="5"/>
  <c r="E72" i="5"/>
  <c r="E74" i="5"/>
  <c r="E5" i="5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46" i="4"/>
  <c r="D45" i="4"/>
  <c r="D44" i="4"/>
  <c r="D43" i="4"/>
  <c r="D42" i="4"/>
  <c r="D41" i="4"/>
  <c r="D40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39" i="4"/>
  <c r="D7" i="4"/>
  <c r="H6" i="7"/>
  <c r="H7" i="7"/>
  <c r="H9" i="7"/>
  <c r="H11" i="7"/>
  <c r="H13" i="7"/>
  <c r="H14" i="7"/>
  <c r="H15" i="7"/>
  <c r="H19" i="7"/>
  <c r="H22" i="7"/>
  <c r="H23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1" i="7"/>
  <c r="H42" i="7"/>
  <c r="H43" i="7"/>
  <c r="H45" i="7"/>
  <c r="H46" i="7"/>
  <c r="H47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5" i="7"/>
  <c r="H66" i="7"/>
  <c r="H67" i="7"/>
  <c r="H68" i="7"/>
  <c r="H69" i="7"/>
  <c r="H70" i="7"/>
  <c r="H71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5" i="7"/>
  <c r="E73" i="2"/>
  <c r="E70" i="2"/>
  <c r="E68" i="2"/>
  <c r="E65" i="2"/>
  <c r="E64" i="2"/>
  <c r="E62" i="2"/>
  <c r="E59" i="2"/>
  <c r="E58" i="2"/>
  <c r="E57" i="2"/>
  <c r="E54" i="2"/>
  <c r="E53" i="2"/>
  <c r="E51" i="2"/>
  <c r="E50" i="2"/>
  <c r="E47" i="2"/>
  <c r="E46" i="2"/>
  <c r="E45" i="2"/>
  <c r="E44" i="2"/>
  <c r="E43" i="2"/>
  <c r="E42" i="2"/>
  <c r="E41" i="2"/>
  <c r="E40" i="2"/>
  <c r="E38" i="2"/>
  <c r="E37" i="2"/>
  <c r="E36" i="2"/>
  <c r="E35" i="2"/>
  <c r="E33" i="2"/>
  <c r="E32" i="2"/>
  <c r="E31" i="2"/>
  <c r="E30" i="2"/>
  <c r="E28" i="2"/>
  <c r="E27" i="2"/>
  <c r="E25" i="2"/>
  <c r="E23" i="2"/>
  <c r="E22" i="2"/>
  <c r="E21" i="2"/>
  <c r="E20" i="2"/>
  <c r="E19" i="2"/>
  <c r="E17" i="2"/>
  <c r="E15" i="2"/>
  <c r="E14" i="2"/>
  <c r="E13" i="2"/>
  <c r="E12" i="2"/>
  <c r="E9" i="2"/>
  <c r="E7" i="2"/>
  <c r="E6" i="2"/>
  <c r="E7" i="5"/>
  <c r="E9" i="5"/>
  <c r="E10" i="5"/>
  <c r="E12" i="5"/>
  <c r="E13" i="5"/>
  <c r="E14" i="5"/>
  <c r="E15" i="5"/>
  <c r="E16" i="5"/>
  <c r="E17" i="5"/>
  <c r="E19" i="5"/>
  <c r="E20" i="5"/>
  <c r="E22" i="5"/>
  <c r="E23" i="5"/>
  <c r="E24" i="5"/>
  <c r="E25" i="5"/>
  <c r="E26" i="5"/>
  <c r="E28" i="5"/>
  <c r="E29" i="5"/>
  <c r="E30" i="5"/>
  <c r="E31" i="5"/>
  <c r="E32" i="5"/>
  <c r="E33" i="5"/>
  <c r="E34" i="5"/>
  <c r="E35" i="5"/>
  <c r="E37" i="5"/>
  <c r="E39" i="5"/>
  <c r="E40" i="5"/>
  <c r="E41" i="5"/>
  <c r="E42" i="5"/>
  <c r="E44" i="5"/>
  <c r="E45" i="5"/>
  <c r="E46" i="5"/>
  <c r="E48" i="5"/>
  <c r="E49" i="5"/>
  <c r="E50" i="5"/>
  <c r="E51" i="5"/>
  <c r="E52" i="5"/>
  <c r="E54" i="5"/>
  <c r="E55" i="5"/>
  <c r="E56" i="5"/>
  <c r="E58" i="5"/>
  <c r="E59" i="5"/>
  <c r="E62" i="5"/>
  <c r="E65" i="5"/>
  <c r="E69" i="5"/>
  <c r="E71" i="5"/>
  <c r="E73" i="5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O36" i="2" l="1"/>
  <c r="O12" i="2"/>
  <c r="O14" i="2"/>
  <c r="O38" i="2"/>
  <c r="O37" i="9"/>
  <c r="O39" i="5"/>
  <c r="O25" i="9"/>
  <c r="O13" i="9"/>
  <c r="O14" i="9"/>
  <c r="O15" i="9"/>
  <c r="O17" i="9"/>
  <c r="O21" i="9"/>
  <c r="O36" i="9"/>
  <c r="O39" i="9"/>
  <c r="O38" i="9"/>
  <c r="O41" i="9"/>
  <c r="O37" i="2"/>
  <c r="O13" i="2"/>
  <c r="O10" i="2"/>
  <c r="O9" i="2"/>
  <c r="O8" i="2"/>
  <c r="O32" i="2"/>
  <c r="O6" i="2"/>
  <c r="O45" i="2"/>
  <c r="O7" i="2"/>
  <c r="O28" i="2"/>
  <c r="O27" i="2"/>
  <c r="O26" i="2"/>
  <c r="O25" i="2"/>
  <c r="O31" i="2"/>
  <c r="O30" i="2"/>
  <c r="O24" i="2"/>
  <c r="O33" i="2"/>
  <c r="O29" i="2"/>
  <c r="O23" i="2"/>
  <c r="O34" i="2"/>
  <c r="O21" i="2"/>
  <c r="O35" i="2"/>
  <c r="O22" i="2"/>
  <c r="O20" i="2"/>
  <c r="O11" i="2"/>
  <c r="O43" i="2"/>
  <c r="O5" i="2"/>
  <c r="P5" i="2" s="1"/>
  <c r="O44" i="2"/>
  <c r="O19" i="2"/>
  <c r="O42" i="2"/>
  <c r="O18" i="2"/>
  <c r="O16" i="2"/>
  <c r="O17" i="2"/>
  <c r="O39" i="2"/>
  <c r="O15" i="2"/>
  <c r="O41" i="2"/>
  <c r="O40" i="2"/>
  <c r="O14" i="5"/>
  <c r="O16" i="9"/>
  <c r="O40" i="9"/>
  <c r="O42" i="9"/>
  <c r="O18" i="9"/>
  <c r="O19" i="9"/>
  <c r="O43" i="9"/>
  <c r="O20" i="9"/>
  <c r="O44" i="9"/>
  <c r="O45" i="9"/>
  <c r="O22" i="9"/>
  <c r="O23" i="9"/>
  <c r="O24" i="9"/>
  <c r="O26" i="9"/>
  <c r="O27" i="9"/>
  <c r="O28" i="9"/>
  <c r="O29" i="9"/>
  <c r="O5" i="9"/>
  <c r="P5" i="9" s="1"/>
  <c r="O6" i="9"/>
  <c r="O30" i="9"/>
  <c r="O7" i="9"/>
  <c r="O31" i="9"/>
  <c r="O8" i="9"/>
  <c r="O32" i="9"/>
  <c r="O33" i="9"/>
  <c r="O10" i="9"/>
  <c r="O34" i="9"/>
  <c r="O11" i="9"/>
  <c r="O35" i="9"/>
  <c r="O9" i="9"/>
  <c r="O12" i="9"/>
  <c r="O16" i="5"/>
  <c r="O38" i="5"/>
  <c r="O15" i="5"/>
  <c r="O13" i="5"/>
  <c r="O36" i="5"/>
  <c r="O12" i="5"/>
  <c r="O37" i="5"/>
  <c r="O35" i="5"/>
  <c r="O11" i="5"/>
  <c r="O34" i="5"/>
  <c r="O10" i="5"/>
  <c r="O33" i="5"/>
  <c r="O9" i="5"/>
  <c r="O32" i="5"/>
  <c r="O8" i="5"/>
  <c r="O7" i="5"/>
  <c r="O30" i="5"/>
  <c r="O6" i="5"/>
  <c r="O29" i="5"/>
  <c r="O45" i="5"/>
  <c r="O28" i="5"/>
  <c r="O31" i="5"/>
  <c r="O27" i="5"/>
  <c r="O26" i="5"/>
  <c r="O25" i="5"/>
  <c r="O24" i="5"/>
  <c r="O23" i="5"/>
  <c r="O22" i="5"/>
  <c r="O5" i="5"/>
  <c r="P5" i="5" s="1"/>
  <c r="O21" i="5"/>
  <c r="O20" i="5"/>
  <c r="O43" i="5"/>
  <c r="O19" i="5"/>
  <c r="O42" i="5"/>
  <c r="O18" i="5"/>
  <c r="O44" i="5"/>
  <c r="O41" i="5"/>
  <c r="O17" i="5"/>
  <c r="O40" i="5"/>
  <c r="R17" i="7" l="1"/>
  <c r="R16" i="7"/>
  <c r="R40" i="7"/>
  <c r="R41" i="7"/>
  <c r="R29" i="7"/>
  <c r="R23" i="7"/>
  <c r="R6" i="7"/>
  <c r="R39" i="7"/>
  <c r="R15" i="7"/>
  <c r="R38" i="7"/>
  <c r="R14" i="7"/>
  <c r="R27" i="7"/>
  <c r="R37" i="7"/>
  <c r="R26" i="7"/>
  <c r="R13" i="7"/>
  <c r="R25" i="7"/>
  <c r="R36" i="7"/>
  <c r="R12" i="7"/>
  <c r="R47" i="7"/>
  <c r="R35" i="7"/>
  <c r="R11" i="7"/>
  <c r="R34" i="7"/>
  <c r="R10" i="7"/>
  <c r="R33" i="7"/>
  <c r="R9" i="7"/>
  <c r="R44" i="7"/>
  <c r="R32" i="7"/>
  <c r="R46" i="7"/>
  <c r="R20" i="7"/>
  <c r="R8" i="7"/>
  <c r="R24" i="7"/>
  <c r="R22" i="7"/>
  <c r="R21" i="7"/>
  <c r="R43" i="7"/>
  <c r="R31" i="7"/>
  <c r="R45" i="7"/>
  <c r="R19" i="7"/>
  <c r="R7" i="7"/>
  <c r="R28" i="7"/>
  <c r="R42" i="7"/>
  <c r="R30" i="7"/>
  <c r="R18" i="7"/>
  <c r="R5" i="7"/>
  <c r="P6" i="2"/>
  <c r="P6" i="9"/>
  <c r="P7" i="9" s="1"/>
  <c r="P8" i="9" s="1"/>
  <c r="P9" i="9" s="1"/>
  <c r="P10" i="9" s="1"/>
  <c r="P11" i="9" s="1"/>
  <c r="P12" i="9" s="1"/>
  <c r="P13" i="9" s="1"/>
  <c r="P14" i="9" s="1"/>
  <c r="P15" i="9" s="1"/>
  <c r="P16" i="9" s="1"/>
  <c r="P17" i="9" s="1"/>
  <c r="P18" i="9" s="1"/>
  <c r="P19" i="9" s="1"/>
  <c r="P20" i="9" s="1"/>
  <c r="P21" i="9" s="1"/>
  <c r="P22" i="9" s="1"/>
  <c r="P23" i="9" s="1"/>
  <c r="P24" i="9" s="1"/>
  <c r="P25" i="9" s="1"/>
  <c r="P26" i="9" s="1"/>
  <c r="P27" i="9" s="1"/>
  <c r="P28" i="9" s="1"/>
  <c r="P29" i="9" s="1"/>
  <c r="P30" i="9" s="1"/>
  <c r="P31" i="9" s="1"/>
  <c r="P32" i="9" s="1"/>
  <c r="P33" i="9" s="1"/>
  <c r="P34" i="9" s="1"/>
  <c r="P35" i="9" s="1"/>
  <c r="P36" i="9" s="1"/>
  <c r="P37" i="9" s="1"/>
  <c r="P38" i="9" s="1"/>
  <c r="P39" i="9" s="1"/>
  <c r="P40" i="9" s="1"/>
  <c r="P41" i="9" s="1"/>
  <c r="P42" i="9" s="1"/>
  <c r="P43" i="9" s="1"/>
  <c r="P44" i="9" s="1"/>
  <c r="P45" i="9" s="1"/>
  <c r="P6" i="5"/>
  <c r="P7" i="5" s="1"/>
  <c r="P8" i="5" s="1"/>
  <c r="P9" i="5" s="1"/>
  <c r="P10" i="5" s="1"/>
  <c r="P11" i="5" s="1"/>
  <c r="P12" i="5" s="1"/>
  <c r="P13" i="5" s="1"/>
  <c r="P14" i="5" s="1"/>
  <c r="P15" i="5" s="1"/>
  <c r="P16" i="5" s="1"/>
  <c r="P17" i="5" s="1"/>
  <c r="P18" i="5" s="1"/>
  <c r="P19" i="5" s="1"/>
  <c r="P20" i="5" s="1"/>
  <c r="P21" i="5" s="1"/>
  <c r="P22" i="5" s="1"/>
  <c r="P23" i="5" s="1"/>
  <c r="P24" i="5" s="1"/>
  <c r="P25" i="5" s="1"/>
  <c r="P26" i="5" s="1"/>
  <c r="P27" i="5" s="1"/>
  <c r="P28" i="5" s="1"/>
  <c r="P29" i="5" s="1"/>
  <c r="P30" i="5" s="1"/>
  <c r="P31" i="5" s="1"/>
  <c r="P32" i="5" s="1"/>
  <c r="P33" i="5" s="1"/>
  <c r="P34" i="5" s="1"/>
  <c r="P35" i="5" s="1"/>
  <c r="P36" i="5" s="1"/>
  <c r="P37" i="5" s="1"/>
  <c r="P38" i="5" s="1"/>
  <c r="P39" i="5" s="1"/>
  <c r="P40" i="5" s="1"/>
  <c r="P41" i="5" s="1"/>
  <c r="P42" i="5" s="1"/>
  <c r="P43" i="5" s="1"/>
  <c r="P44" i="5" s="1"/>
  <c r="P45" i="5" s="1"/>
  <c r="S5" i="7" l="1"/>
  <c r="S6" i="7" l="1"/>
  <c r="S7" i="7" s="1"/>
  <c r="S8" i="7" s="1"/>
  <c r="S9" i="7" s="1"/>
  <c r="S10" i="7" s="1"/>
  <c r="S11" i="7" s="1"/>
  <c r="S12" i="7" s="1"/>
  <c r="S13" i="7" s="1"/>
  <c r="S14" i="7" s="1"/>
  <c r="S15" i="7" s="1"/>
  <c r="S16" i="7" s="1"/>
  <c r="S17" i="7" s="1"/>
  <c r="S18" i="7" s="1"/>
  <c r="S19" i="7" s="1"/>
  <c r="S20" i="7" s="1"/>
  <c r="S21" i="7" s="1"/>
  <c r="S22" i="7" s="1"/>
  <c r="S23" i="7" s="1"/>
  <c r="S24" i="7" s="1"/>
  <c r="S25" i="7" s="1"/>
  <c r="S26" i="7" s="1"/>
  <c r="S27" i="7" s="1"/>
  <c r="S28" i="7" s="1"/>
  <c r="S29" i="7" s="1"/>
  <c r="S30" i="7" s="1"/>
  <c r="S31" i="7" s="1"/>
  <c r="S32" i="7" s="1"/>
  <c r="S33" i="7" s="1"/>
  <c r="S34" i="7" s="1"/>
  <c r="S35" i="7" s="1"/>
  <c r="S36" i="7" s="1"/>
  <c r="S37" i="7" s="1"/>
  <c r="S38" i="7" s="1"/>
  <c r="S39" i="7" s="1"/>
  <c r="S40" i="7" s="1"/>
  <c r="S41" i="7" s="1"/>
  <c r="S42" i="7" s="1"/>
  <c r="S43" i="7" s="1"/>
  <c r="S44" i="7" s="1"/>
  <c r="S45" i="7" s="1"/>
  <c r="S46" i="7" s="1"/>
  <c r="S47" i="7" s="1"/>
  <c r="P7" i="2" l="1"/>
  <c r="P8" i="2" s="1"/>
  <c r="P9" i="2" s="1"/>
  <c r="P10" i="2" s="1"/>
  <c r="P11" i="2" s="1"/>
  <c r="P12" i="2" s="1"/>
  <c r="P13" i="2" s="1"/>
  <c r="P14" i="2" s="1"/>
  <c r="P15" i="2" s="1"/>
  <c r="P16" i="2" s="1"/>
  <c r="P17" i="2" s="1"/>
  <c r="P18" i="2" s="1"/>
  <c r="P19" i="2" s="1"/>
  <c r="P20" i="2" s="1"/>
  <c r="P21" i="2" s="1"/>
  <c r="P22" i="2" s="1"/>
  <c r="P23" i="2" s="1"/>
  <c r="P24" i="2" s="1"/>
  <c r="P25" i="2" s="1"/>
  <c r="P26" i="2" s="1"/>
  <c r="P27" i="2" s="1"/>
  <c r="P28" i="2" s="1"/>
  <c r="P29" i="2" s="1"/>
  <c r="P30" i="2" s="1"/>
  <c r="P31" i="2" s="1"/>
  <c r="P32" i="2" s="1"/>
  <c r="P33" i="2" s="1"/>
  <c r="P34" i="2" s="1"/>
  <c r="P35" i="2" s="1"/>
  <c r="P36" i="2" s="1"/>
  <c r="P37" i="2" s="1"/>
  <c r="P38" i="2" s="1"/>
  <c r="P39" i="2" s="1"/>
  <c r="P40" i="2" s="1"/>
  <c r="P41" i="2" s="1"/>
  <c r="P42" i="2" s="1"/>
  <c r="P43" i="2" s="1"/>
  <c r="P44" i="2" s="1"/>
  <c r="P45" i="2" s="1"/>
</calcChain>
</file>

<file path=xl/sharedStrings.xml><?xml version="1.0" encoding="utf-8"?>
<sst xmlns="http://schemas.openxmlformats.org/spreadsheetml/2006/main" count="210" uniqueCount="46">
  <si>
    <t>점</t>
    <phoneticPr fontId="3" type="noConversion"/>
  </si>
  <si>
    <t>최고점수</t>
    <phoneticPr fontId="3" type="noConversion"/>
  </si>
  <si>
    <t>평균점수</t>
    <phoneticPr fontId="3" type="noConversion"/>
  </si>
  <si>
    <t>명</t>
    <phoneticPr fontId="3" type="noConversion"/>
  </si>
  <si>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</si>
  <si>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</si>
  <si>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</si>
  <si>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</si>
  <si>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</si>
  <si>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</si>
  <si>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총점</t>
    <phoneticPr fontId="3" type="noConversion"/>
  </si>
  <si>
    <t>수험번호</t>
    <phoneticPr fontId="3" type="noConversion"/>
  </si>
  <si>
    <t>성적순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</si>
  <si>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</si>
  <si>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</si>
  <si>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</si>
  <si>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</si>
  <si>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</si>
  <si>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</si>
  <si>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</si>
  <si>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</si>
  <si>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</si>
  <si>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</si>
  <si>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</si>
  <si>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</si>
  <si>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</si>
  <si>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</si>
  <si>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평균</t>
    <phoneticPr fontId="1" type="noConversion"/>
  </si>
  <si>
    <t>산업재산권법</t>
    <phoneticPr fontId="3" type="noConversion"/>
  </si>
  <si>
    <t>민법개론</t>
    <phoneticPr fontId="3" type="noConversion"/>
  </si>
  <si>
    <t>디자인보호법</t>
    <phoneticPr fontId="1" type="noConversion"/>
  </si>
  <si>
    <t>특허법</t>
    <phoneticPr fontId="3" type="noConversion"/>
  </si>
  <si>
    <t>디자인보호법</t>
    <phoneticPr fontId="3" type="noConversion"/>
  </si>
  <si>
    <t>물리</t>
    <phoneticPr fontId="1" type="noConversion"/>
  </si>
  <si>
    <t>화학</t>
    <phoneticPr fontId="1" type="noConversion"/>
  </si>
  <si>
    <t>생물</t>
    <phoneticPr fontId="1" type="noConversion"/>
  </si>
  <si>
    <t>지구과학</t>
    <phoneticPr fontId="1" type="noConversion"/>
  </si>
  <si>
    <t>자연과학개론</t>
    <phoneticPr fontId="1" type="noConversion"/>
  </si>
  <si>
    <t>1월 전국모의고사</t>
    <phoneticPr fontId="1" type="noConversion"/>
  </si>
  <si>
    <t>1월 전국모의고사(자연과학개론)</t>
    <phoneticPr fontId="3" type="noConversion"/>
  </si>
  <si>
    <t>1월 전국모의고사(민법개론)</t>
    <phoneticPr fontId="3" type="noConversion"/>
  </si>
  <si>
    <t>1월 전국모의고사(산업재산권법)</t>
    <phoneticPr fontId="3" type="noConversion"/>
  </si>
  <si>
    <t>1월 전국모의고사(자연과학개론)</t>
    <phoneticPr fontId="1" type="noConversion"/>
  </si>
  <si>
    <t>1월 전국모의고사(민법개론)</t>
    <phoneticPr fontId="1" type="noConversion"/>
  </si>
  <si>
    <t>1월 전국모의고사(산업재산권법)</t>
    <phoneticPr fontId="1" type="noConversion"/>
  </si>
  <si>
    <t>전원정답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</si>
</sst>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sz val="22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b/>
      <sz val="10"/>
      <color rgb="FF000000"/>
      <name val="나눔고딕"/>
      <family val="3"/>
      <charset val="129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>
      <alignment vertical="center"/>
    </xf>
    <xf numFmtId="0" fontId="9" fillId="4" borderId="11" xfId="1" applyFont="1" applyFill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</cellXfs>
  <cellStyles count="2">
    <cellStyle name="표준" xfId="0" builtinId="0"/>
    <cellStyle name="표준 2" xfId="1" xr:uid="{875AC670-3B60-40ED-BAE8-90D13049C1BF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/>
              <a:t>변리사스쿨 </a:t>
            </a:r>
            <a:r>
              <a:rPr lang="en-US" altLang="ko-KR" sz="1800"/>
              <a:t>1</a:t>
            </a:r>
            <a:r>
              <a:rPr lang="ko-KR" altLang="en-US" sz="1800"/>
              <a:t>월</a:t>
            </a:r>
            <a:r>
              <a:rPr lang="ko-KR" altLang="en-US" sz="1800" baseline="0"/>
              <a:t> 전국모의고사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12607962686467397"/>
          <c:y val="1.24410166468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전체통계표!$R$4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전체통계표!$Q$5:$Q$58</c:f>
              <c:strCache>
                <c:ptCount val="47"/>
                <c:pt idx="0">
                  <c:v>97.5</c:v>
                </c:pt>
                <c:pt idx="1">
                  <c:v>90.0</c:v>
                </c:pt>
                <c:pt idx="2">
                  <c:v>88.3</c:v>
                </c:pt>
                <c:pt idx="3">
                  <c:v>86.7</c:v>
                </c:pt>
                <c:pt idx="4">
                  <c:v>85.8</c:v>
                </c:pt>
                <c:pt idx="5">
                  <c:v>85.0</c:v>
                </c:pt>
                <c:pt idx="6">
                  <c:v>83.3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4">
                  <c:v>응시인원</c:v>
                </c:pt>
                <c:pt idx="45">
                  <c:v>평균점수</c:v>
                </c:pt>
                <c:pt idx="46">
                  <c:v>최고점수</c:v>
                </c:pt>
              </c:strCache>
            </c:strRef>
          </c:cat>
          <c:val>
            <c:numRef>
              <c:f>전체통계표!$R$5:$R$47</c:f>
              <c:numCache>
                <c:formatCode>General</c:formatCode>
                <c:ptCount val="43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3</c:v>
                </c:pt>
                <c:pt idx="7">
                  <c:v>2</c:v>
                </c:pt>
                <c:pt idx="8">
                  <c:v>4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1</c:v>
                </c:pt>
                <c:pt idx="19">
                  <c:v>4</c:v>
                </c:pt>
                <c:pt idx="20">
                  <c:v>4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1</c:v>
                </c:pt>
                <c:pt idx="26">
                  <c:v>3</c:v>
                </c:pt>
                <c:pt idx="27">
                  <c:v>2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2</c:v>
                </c:pt>
                <c:pt idx="39">
                  <c:v>0</c:v>
                </c:pt>
                <c:pt idx="40">
                  <c:v>1</c:v>
                </c:pt>
                <c:pt idx="41">
                  <c:v>0</c:v>
                </c:pt>
                <c:pt idx="4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전체통계표!$Q$4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전체통계표!$Q$5:$Q$58</c15:sqref>
                        </c15:formulaRef>
                      </c:ext>
                    </c:extLst>
                    <c:strCache>
                      <c:ptCount val="47"/>
                      <c:pt idx="0">
                        <c:v>97.5</c:v>
                      </c:pt>
                      <c:pt idx="1">
                        <c:v>90.0</c:v>
                      </c:pt>
                      <c:pt idx="2">
                        <c:v>88.3</c:v>
                      </c:pt>
                      <c:pt idx="3">
                        <c:v>86.7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83.3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4">
                        <c:v>응시인원</c:v>
                      </c:pt>
                      <c:pt idx="45">
                        <c:v>평균점수</c:v>
                      </c:pt>
                      <c:pt idx="46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전체통계표!$Q$5:$Q$58</c15:sqref>
                        </c15:formulaRef>
                      </c:ext>
                    </c:extLst>
                    <c:numCache>
                      <c:formatCode>0.0</c:formatCode>
                      <c:ptCount val="54"/>
                      <c:pt idx="0">
                        <c:v>97.5</c:v>
                      </c:pt>
                      <c:pt idx="1">
                        <c:v>90</c:v>
                      </c:pt>
                      <c:pt idx="2">
                        <c:v>88.333333333333329</c:v>
                      </c:pt>
                      <c:pt idx="3">
                        <c:v>86.666666666666671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83.333333333333329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4" formatCode="General">
                        <c:v>0</c:v>
                      </c:pt>
                      <c:pt idx="45" formatCode="General">
                        <c:v>0</c:v>
                      </c:pt>
                      <c:pt idx="46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/>
              <a:t>변리사스쿨 </a:t>
            </a:r>
            <a:r>
              <a:rPr lang="en-US" altLang="ko-KR" sz="1800"/>
              <a:t>1</a:t>
            </a:r>
            <a:r>
              <a:rPr lang="ko-KR" altLang="en-US" sz="1800"/>
              <a:t>월</a:t>
            </a:r>
            <a:r>
              <a:rPr lang="ko-KR" altLang="en-US" sz="1800" baseline="0"/>
              <a:t> 전국모의고사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12607962686467397"/>
          <c:y val="1.24410166468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산업재산권법통계표!$O$4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산업재산권법통계표!$N$5:$N$44</c15:sqref>
                  </c15:fullRef>
                </c:ext>
              </c:extLst>
              <c:f>산업재산권법통계표!$N$5:$N$43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산업재산권법통계표!$O$5:$O$44</c15:sqref>
                  </c15:fullRef>
                </c:ext>
              </c:extLst>
              <c:f>산업재산권법통계표!$O$5:$O$43</c:f>
              <c:numCache>
                <c:formatCode>General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4</c:v>
                </c:pt>
                <c:pt idx="6">
                  <c:v>7</c:v>
                </c:pt>
                <c:pt idx="7">
                  <c:v>6</c:v>
                </c:pt>
                <c:pt idx="8">
                  <c:v>6</c:v>
                </c:pt>
                <c:pt idx="9">
                  <c:v>2</c:v>
                </c:pt>
                <c:pt idx="10">
                  <c:v>3</c:v>
                </c:pt>
                <c:pt idx="11">
                  <c:v>7</c:v>
                </c:pt>
                <c:pt idx="12">
                  <c:v>5</c:v>
                </c:pt>
                <c:pt idx="13">
                  <c:v>1</c:v>
                </c:pt>
                <c:pt idx="14">
                  <c:v>3</c:v>
                </c:pt>
                <c:pt idx="15">
                  <c:v>0</c:v>
                </c:pt>
                <c:pt idx="16">
                  <c:v>2</c:v>
                </c:pt>
                <c:pt idx="17">
                  <c:v>1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산업재산권법통계표!$N$4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산업재산권법통계표!$N$5:$N$44</c15:sqref>
                        </c15:fullRef>
                        <c15:formulaRef>
                          <c15:sqref>산업재산권법통계표!$N$5:$N$43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산업재산권법통계표!$N$5:$N$44</c15:sqref>
                        </c15:fullRef>
                        <c15:formulaRef>
                          <c15:sqref>산업재산권법통계표!$N$5:$N$43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/>
              <a:t>변리사스쿨 </a:t>
            </a:r>
            <a:r>
              <a:rPr lang="en-US" altLang="ko-KR" sz="1800"/>
              <a:t>1</a:t>
            </a:r>
            <a:r>
              <a:rPr lang="ko-KR" altLang="en-US" sz="1800"/>
              <a:t>월</a:t>
            </a:r>
            <a:r>
              <a:rPr lang="ko-KR" altLang="en-US" sz="1800" baseline="0"/>
              <a:t> 전국모의고사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12607962686467397"/>
          <c:y val="1.24410166468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민법통계표!$O$4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민법통계표!$N$5:$N$45</c15:sqref>
                  </c15:fullRef>
                </c:ext>
              </c:extLst>
              <c:f>민법통계표!$N$5:$N$44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민법통계표!$O$5:$O$45</c15:sqref>
                  </c15:fullRef>
                </c:ext>
              </c:extLst>
              <c:f>민법통계표!$O$5:$O$44</c:f>
              <c:numCache>
                <c:formatCode>General</c:formatCode>
                <c:ptCount val="40"/>
                <c:pt idx="0">
                  <c:v>3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9</c:v>
                </c:pt>
                <c:pt idx="10">
                  <c:v>1</c:v>
                </c:pt>
                <c:pt idx="11">
                  <c:v>3</c:v>
                </c:pt>
                <c:pt idx="12">
                  <c:v>3</c:v>
                </c:pt>
                <c:pt idx="13">
                  <c:v>1</c:v>
                </c:pt>
                <c:pt idx="14">
                  <c:v>4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민법통계표!$N$4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민법통계표!$N$5:$N$45</c15:sqref>
                        </c15:fullRef>
                        <c15:formulaRef>
                          <c15:sqref>민법통계표!$N$5:$N$44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민법통계표!$N$6:$N$45</c15:sqref>
                        </c15:fullRef>
                        <c15:formulaRef>
                          <c15:sqref>민법통계표!$N$6:$N$45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 sz="1800"/>
              <a:t>변리사스쿨 </a:t>
            </a:r>
            <a:r>
              <a:rPr lang="en-US" altLang="ko-KR" sz="1800"/>
              <a:t>1</a:t>
            </a:r>
            <a:r>
              <a:rPr lang="ko-KR" altLang="en-US" sz="1800"/>
              <a:t>월</a:t>
            </a:r>
            <a:r>
              <a:rPr lang="ko-KR" altLang="en-US" sz="1800" baseline="0"/>
              <a:t> 전국모의고사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12607962686467397"/>
          <c:y val="1.2441016646807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자연과학통계표!$O$4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자연과학통계표!$N$5:$N$44</c15:sqref>
                  </c15:fullRef>
                </c:ext>
              </c:extLst>
              <c:f>자연과학통계표!$N$5:$N$43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자연과학통계표!$O$5:$O$44</c15:sqref>
                  </c15:fullRef>
                </c:ext>
              </c:extLst>
              <c:f>자연과학통계표!$O$5:$O$43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3</c:v>
                </c:pt>
                <c:pt idx="19">
                  <c:v>3</c:v>
                </c:pt>
                <c:pt idx="20">
                  <c:v>5</c:v>
                </c:pt>
                <c:pt idx="21">
                  <c:v>5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1</c:v>
                </c:pt>
                <c:pt idx="26">
                  <c:v>3</c:v>
                </c:pt>
                <c:pt idx="27">
                  <c:v>0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35-49B1-9EF8-46B022A3F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자연과학통계표!$N$4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자연과학통계표!$N$5:$N$44</c15:sqref>
                        </c15:fullRef>
                        <c15:formulaRef>
                          <c15:sqref>자연과학통계표!$N$5:$N$43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자연과학통계표!$N$5:$N$44</c15:sqref>
                        </c15:fullRef>
                        <c15:formulaRef>
                          <c15:sqref>자연과학통계표!$N$5:$N$43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2735-49B1-9EF8-46B022A3FF7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299786</xdr:colOff>
      <xdr:row>3</xdr:row>
      <xdr:rowOff>22411</xdr:rowOff>
    </xdr:from>
    <xdr:to>
      <xdr:col>15</xdr:col>
      <xdr:colOff>526676</xdr:colOff>
      <xdr:row>108</xdr:row>
      <xdr:rowOff>100852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299786</xdr:colOff>
      <xdr:row>3</xdr:row>
      <xdr:rowOff>22412</xdr:rowOff>
    </xdr:from>
    <xdr:to>
      <xdr:col>12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299786</xdr:colOff>
      <xdr:row>3</xdr:row>
      <xdr:rowOff>22412</xdr:rowOff>
    </xdr:from>
    <xdr:to>
      <xdr:col>12</xdr:col>
      <xdr:colOff>526676</xdr:colOff>
      <xdr:row>98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299786</xdr:colOff>
      <xdr:row>3</xdr:row>
      <xdr:rowOff>22412</xdr:rowOff>
    </xdr:from>
    <xdr:to>
      <xdr:col>12</xdr:col>
      <xdr:colOff>526676</xdr:colOff>
      <xdr:row>98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EDF87F52-9BA2-4C8F-857A-8D5C93DDB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B1:S119"/>
  <sheetViews>
    <sheetView showGridLines="0" topLeftCell="A10" zoomScale="85" zoomScaleNormal="85" workbookViewId="0">
      <selection sqref="A1:T121"/>
    </sheetView>
  </sheetViews>
  <sheetFormatPr defaultRowHeight="16.5" x14ac:dyDescent="0.3"/>
  <cols>
    <col min="2" max="2" width="10.75" bestFit="1" customWidth="1"/>
    <col min="3" max="3" width="10.25" bestFit="1" customWidth="1"/>
    <col min="4" max="4" width="8.75" bestFit="1" customWidth="1"/>
    <col min="5" max="5" width="11.125" bestFit="1" customWidth="1"/>
    <col min="6" max="6" width="8.75" customWidth="1"/>
  </cols>
  <sheetData>
    <row r="1" spans="2:19" ht="16.5" customHeight="1" x14ac:dyDescent="0.3">
      <c r="B1" s="34" t="s">
        <v>38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19" ht="18" customHeight="1" x14ac:dyDescent="0.3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</row>
    <row r="4" spans="2:19" ht="17.25" thickBot="1" x14ac:dyDescent="0.35">
      <c r="B4" s="19" t="s">
        <v>11</v>
      </c>
      <c r="C4" s="3" t="s">
        <v>28</v>
      </c>
      <c r="D4" s="3" t="s">
        <v>29</v>
      </c>
      <c r="E4" s="3" t="s">
        <v>37</v>
      </c>
      <c r="F4" s="3" t="s">
        <v>27</v>
      </c>
      <c r="G4" s="3" t="s">
        <v>9</v>
      </c>
      <c r="H4" s="3" t="s">
        <v>8</v>
      </c>
      <c r="Q4" s="12" t="s">
        <v>7</v>
      </c>
      <c r="R4" s="11" t="s">
        <v>6</v>
      </c>
      <c r="S4" s="10" t="s">
        <v>5</v>
      </c>
    </row>
    <row r="5" spans="2:19" ht="17.25" thickBot="1" x14ac:dyDescent="0.35">
      <c r="B5" s="33">
        <v>23010009</v>
      </c>
      <c r="C5" s="33">
        <v>100</v>
      </c>
      <c r="D5" s="33">
        <v>100</v>
      </c>
      <c r="E5" s="33">
        <v>92.5</v>
      </c>
      <c r="F5" s="9">
        <v>97.5</v>
      </c>
      <c r="G5" s="2">
        <v>1</v>
      </c>
      <c r="H5" s="9">
        <f>G5/72*100</f>
        <v>1.3888888888888888</v>
      </c>
      <c r="Q5" s="29">
        <v>97.5</v>
      </c>
      <c r="R5" s="6">
        <f>FREQUENCY($F$5:$F$119,Q5:$Q$59)</f>
        <v>1</v>
      </c>
      <c r="S5" s="5">
        <f>R5</f>
        <v>1</v>
      </c>
    </row>
    <row r="6" spans="2:19" ht="17.45" customHeight="1" thickBot="1" x14ac:dyDescent="0.35">
      <c r="B6" s="33">
        <v>23010048</v>
      </c>
      <c r="C6" s="33">
        <v>90</v>
      </c>
      <c r="D6" s="33">
        <v>100</v>
      </c>
      <c r="E6" s="33">
        <v>80</v>
      </c>
      <c r="F6" s="9">
        <v>90</v>
      </c>
      <c r="G6" s="2">
        <v>2</v>
      </c>
      <c r="H6" s="9">
        <f t="shared" ref="H6:H69" si="0">G6/72*100</f>
        <v>2.7777777777777777</v>
      </c>
      <c r="Q6" s="29">
        <v>90</v>
      </c>
      <c r="R6" s="6">
        <f>FREQUENCY($F$5:$F$119,Q6:$Q$59)</f>
        <v>2</v>
      </c>
      <c r="S6" s="5">
        <f t="shared" ref="S6:S47" si="1">S5+R6</f>
        <v>3</v>
      </c>
    </row>
    <row r="7" spans="2:19" ht="17.25" thickBot="1" x14ac:dyDescent="0.35">
      <c r="B7" s="33">
        <v>23010018</v>
      </c>
      <c r="C7" s="33">
        <v>97.5</v>
      </c>
      <c r="D7" s="33">
        <v>95</v>
      </c>
      <c r="E7" s="33">
        <v>75</v>
      </c>
      <c r="F7" s="9">
        <v>89.166666666666671</v>
      </c>
      <c r="G7" s="2">
        <v>3</v>
      </c>
      <c r="H7" s="9">
        <f t="shared" si="0"/>
        <v>4.1666666666666661</v>
      </c>
      <c r="Q7" s="29">
        <v>88.333333333333329</v>
      </c>
      <c r="R7" s="6">
        <f>FREQUENCY($F$5:$F$119,Q7:$Q$59)</f>
        <v>2</v>
      </c>
      <c r="S7" s="5">
        <f t="shared" si="1"/>
        <v>5</v>
      </c>
    </row>
    <row r="8" spans="2:19" ht="17.25" thickBot="1" x14ac:dyDescent="0.35">
      <c r="B8" s="33">
        <v>23010044</v>
      </c>
      <c r="C8" s="33">
        <v>85</v>
      </c>
      <c r="D8" s="33">
        <v>97.5</v>
      </c>
      <c r="E8" s="33">
        <v>80</v>
      </c>
      <c r="F8" s="9">
        <v>87.5</v>
      </c>
      <c r="G8" s="2">
        <v>4</v>
      </c>
      <c r="H8" s="9">
        <f t="shared" si="0"/>
        <v>5.5555555555555554</v>
      </c>
      <c r="Q8" s="29">
        <v>86.666666666666671</v>
      </c>
      <c r="R8" s="6">
        <f>FREQUENCY($F$5:$F$119,Q8:$Q$59)</f>
        <v>0</v>
      </c>
      <c r="S8" s="5">
        <f t="shared" si="1"/>
        <v>5</v>
      </c>
    </row>
    <row r="9" spans="2:19" ht="17.25" thickBot="1" x14ac:dyDescent="0.35">
      <c r="B9" s="33">
        <v>23010090</v>
      </c>
      <c r="C9" s="33">
        <v>87.5</v>
      </c>
      <c r="D9" s="33">
        <v>92.5</v>
      </c>
      <c r="E9" s="33">
        <v>82.5</v>
      </c>
      <c r="F9" s="9">
        <v>87.5</v>
      </c>
      <c r="G9" s="2">
        <v>4</v>
      </c>
      <c r="H9" s="9">
        <f t="shared" si="0"/>
        <v>5.5555555555555554</v>
      </c>
      <c r="Q9" s="29">
        <v>85.833333333333329</v>
      </c>
      <c r="R9" s="6">
        <f>FREQUENCY($F$5:$F$119,Q9:$Q$59)</f>
        <v>1</v>
      </c>
      <c r="S9" s="5">
        <f t="shared" si="1"/>
        <v>6</v>
      </c>
    </row>
    <row r="10" spans="2:19" ht="17.25" thickBot="1" x14ac:dyDescent="0.35">
      <c r="B10" s="33">
        <v>23010110</v>
      </c>
      <c r="C10" s="33">
        <v>90</v>
      </c>
      <c r="D10" s="33">
        <v>95</v>
      </c>
      <c r="E10" s="33">
        <v>72.5</v>
      </c>
      <c r="F10" s="9">
        <v>85.833333333333329</v>
      </c>
      <c r="G10" s="2">
        <v>6</v>
      </c>
      <c r="H10" s="9">
        <f t="shared" si="0"/>
        <v>8.3333333333333321</v>
      </c>
      <c r="Q10" s="29">
        <v>85</v>
      </c>
      <c r="R10" s="6">
        <f>FREQUENCY($F$5:$F$119,Q10:$Q$59)</f>
        <v>1</v>
      </c>
      <c r="S10" s="5">
        <f t="shared" si="1"/>
        <v>7</v>
      </c>
    </row>
    <row r="11" spans="2:19" ht="17.25" thickBot="1" x14ac:dyDescent="0.35">
      <c r="B11" s="33">
        <v>23010092</v>
      </c>
      <c r="C11" s="33">
        <v>92.5</v>
      </c>
      <c r="D11" s="33">
        <v>95</v>
      </c>
      <c r="E11" s="33">
        <v>67.5</v>
      </c>
      <c r="F11" s="9">
        <v>85</v>
      </c>
      <c r="G11" s="2">
        <v>7</v>
      </c>
      <c r="H11" s="9">
        <f t="shared" si="0"/>
        <v>9.7222222222222232</v>
      </c>
      <c r="Q11" s="29">
        <v>83.333333333333329</v>
      </c>
      <c r="R11" s="6">
        <f>FREQUENCY($F$5:$F$119,Q11:$Q$59)</f>
        <v>3</v>
      </c>
      <c r="S11" s="5">
        <f t="shared" si="1"/>
        <v>10</v>
      </c>
    </row>
    <row r="12" spans="2:19" ht="17.25" thickBot="1" x14ac:dyDescent="0.35">
      <c r="B12" s="33">
        <v>23010013</v>
      </c>
      <c r="C12" s="33">
        <v>82.5</v>
      </c>
      <c r="D12" s="33">
        <v>90</v>
      </c>
      <c r="E12" s="33">
        <v>77.5</v>
      </c>
      <c r="F12" s="9">
        <v>83.333333333333329</v>
      </c>
      <c r="G12" s="2">
        <v>8</v>
      </c>
      <c r="H12" s="9">
        <f t="shared" si="0"/>
        <v>11.111111111111111</v>
      </c>
      <c r="Q12" s="29">
        <v>82.5</v>
      </c>
      <c r="R12" s="6">
        <f>FREQUENCY($F$5:$F$119,Q12:$Q$59)</f>
        <v>2</v>
      </c>
      <c r="S12" s="5">
        <f t="shared" si="1"/>
        <v>12</v>
      </c>
    </row>
    <row r="13" spans="2:19" ht="17.25" thickBot="1" x14ac:dyDescent="0.35">
      <c r="B13" s="33">
        <v>23010053</v>
      </c>
      <c r="C13" s="33">
        <v>92.5</v>
      </c>
      <c r="D13" s="33">
        <v>90</v>
      </c>
      <c r="E13" s="33">
        <v>67.5</v>
      </c>
      <c r="F13" s="9">
        <v>83.333333333333329</v>
      </c>
      <c r="G13" s="2">
        <v>8</v>
      </c>
      <c r="H13" s="9">
        <f t="shared" si="0"/>
        <v>11.111111111111111</v>
      </c>
      <c r="Q13" s="29">
        <v>81.666666666666671</v>
      </c>
      <c r="R13" s="6">
        <f>FREQUENCY($F$5:$F$119,Q13:$Q$59)</f>
        <v>4</v>
      </c>
      <c r="S13" s="5">
        <f t="shared" si="1"/>
        <v>16</v>
      </c>
    </row>
    <row r="14" spans="2:19" ht="17.45" customHeight="1" thickBot="1" x14ac:dyDescent="0.35">
      <c r="B14" s="33">
        <v>23010091</v>
      </c>
      <c r="C14" s="33">
        <v>95</v>
      </c>
      <c r="D14" s="33">
        <v>92.5</v>
      </c>
      <c r="E14" s="33">
        <v>62.5</v>
      </c>
      <c r="F14" s="9">
        <v>83.333333333333329</v>
      </c>
      <c r="G14" s="2">
        <v>8</v>
      </c>
      <c r="H14" s="9">
        <f t="shared" si="0"/>
        <v>11.111111111111111</v>
      </c>
      <c r="Q14" s="29">
        <v>80.833333333333329</v>
      </c>
      <c r="R14" s="6">
        <f>FREQUENCY($F$5:$F$119,Q14:$Q$59)</f>
        <v>1</v>
      </c>
      <c r="S14" s="5">
        <f t="shared" si="1"/>
        <v>17</v>
      </c>
    </row>
    <row r="15" spans="2:19" ht="17.25" thickBot="1" x14ac:dyDescent="0.35">
      <c r="B15" s="33">
        <v>23010038</v>
      </c>
      <c r="C15" s="33">
        <v>82.5</v>
      </c>
      <c r="D15" s="33">
        <v>90</v>
      </c>
      <c r="E15" s="33">
        <v>75</v>
      </c>
      <c r="F15" s="9">
        <v>82.5</v>
      </c>
      <c r="G15" s="2">
        <v>11</v>
      </c>
      <c r="H15" s="9">
        <f t="shared" si="0"/>
        <v>15.277777777777779</v>
      </c>
      <c r="Q15" s="29">
        <v>80</v>
      </c>
      <c r="R15" s="6">
        <f>FREQUENCY($F$5:$F$119,Q15:$Q$59)</f>
        <v>0</v>
      </c>
      <c r="S15" s="5">
        <f t="shared" si="1"/>
        <v>17</v>
      </c>
    </row>
    <row r="16" spans="2:19" ht="17.45" customHeight="1" thickBot="1" x14ac:dyDescent="0.35">
      <c r="B16" s="33">
        <v>23010055</v>
      </c>
      <c r="C16" s="33">
        <v>87.5</v>
      </c>
      <c r="D16" s="33">
        <v>80</v>
      </c>
      <c r="E16" s="33">
        <v>80</v>
      </c>
      <c r="F16" s="9">
        <v>82.5</v>
      </c>
      <c r="G16" s="2">
        <v>11</v>
      </c>
      <c r="H16" s="9">
        <f t="shared" si="0"/>
        <v>15.277777777777779</v>
      </c>
      <c r="Q16" s="29">
        <v>79.166666666666671</v>
      </c>
      <c r="R16" s="6">
        <f>FREQUENCY($F$5:$F$119,Q16:$Q$59)</f>
        <v>3</v>
      </c>
      <c r="S16" s="5">
        <f t="shared" si="1"/>
        <v>20</v>
      </c>
    </row>
    <row r="17" spans="2:19" ht="17.45" customHeight="1" thickBot="1" x14ac:dyDescent="0.35">
      <c r="B17" s="33">
        <v>23010022</v>
      </c>
      <c r="C17" s="33">
        <v>85</v>
      </c>
      <c r="D17" s="33">
        <v>95</v>
      </c>
      <c r="E17" s="33">
        <v>65</v>
      </c>
      <c r="F17" s="9">
        <v>81.666666666666671</v>
      </c>
      <c r="G17" s="2">
        <v>13</v>
      </c>
      <c r="H17" s="9">
        <f t="shared" si="0"/>
        <v>18.055555555555554</v>
      </c>
      <c r="Q17" s="29">
        <v>78.333333333333329</v>
      </c>
      <c r="R17" s="6">
        <f>FREQUENCY($F$5:$F$119,Q17:$Q$59)</f>
        <v>3</v>
      </c>
      <c r="S17" s="5">
        <f t="shared" si="1"/>
        <v>23</v>
      </c>
    </row>
    <row r="18" spans="2:19" ht="17.25" thickBot="1" x14ac:dyDescent="0.35">
      <c r="B18" s="33">
        <v>23010056</v>
      </c>
      <c r="C18" s="33">
        <v>87.5</v>
      </c>
      <c r="D18" s="33">
        <v>95</v>
      </c>
      <c r="E18" s="33">
        <v>62.5</v>
      </c>
      <c r="F18" s="9">
        <v>81.666666666666671</v>
      </c>
      <c r="G18" s="2">
        <v>13</v>
      </c>
      <c r="H18" s="9">
        <f t="shared" si="0"/>
        <v>18.055555555555554</v>
      </c>
      <c r="Q18" s="29">
        <v>77.5</v>
      </c>
      <c r="R18" s="6">
        <f>FREQUENCY($F$5:$F$119,Q18:$Q$59)</f>
        <v>2</v>
      </c>
      <c r="S18" s="5">
        <f t="shared" si="1"/>
        <v>25</v>
      </c>
    </row>
    <row r="19" spans="2:19" ht="17.25" thickBot="1" x14ac:dyDescent="0.35">
      <c r="B19" s="33">
        <v>23010101</v>
      </c>
      <c r="C19" s="33">
        <v>92.5</v>
      </c>
      <c r="D19" s="33">
        <v>82.5</v>
      </c>
      <c r="E19" s="33">
        <v>70</v>
      </c>
      <c r="F19" s="9">
        <v>81.666666666666671</v>
      </c>
      <c r="G19" s="2">
        <v>13</v>
      </c>
      <c r="H19" s="9">
        <f t="shared" si="0"/>
        <v>18.055555555555554</v>
      </c>
      <c r="Q19" s="29">
        <v>75.833333333333329</v>
      </c>
      <c r="R19" s="6">
        <f>FREQUENCY($F$5:$F$119,Q19:$Q$59)</f>
        <v>2</v>
      </c>
      <c r="S19" s="5">
        <f t="shared" si="1"/>
        <v>27</v>
      </c>
    </row>
    <row r="20" spans="2:19" ht="17.45" customHeight="1" thickBot="1" x14ac:dyDescent="0.35">
      <c r="B20" s="33">
        <v>23010103</v>
      </c>
      <c r="C20" s="33">
        <v>92.5</v>
      </c>
      <c r="D20" s="33">
        <v>77.5</v>
      </c>
      <c r="E20" s="33">
        <v>75</v>
      </c>
      <c r="F20" s="9">
        <v>81.666666666666671</v>
      </c>
      <c r="G20" s="2">
        <v>13</v>
      </c>
      <c r="H20" s="9">
        <f t="shared" si="0"/>
        <v>18.055555555555554</v>
      </c>
      <c r="Q20" s="29">
        <v>75</v>
      </c>
      <c r="R20" s="6">
        <f>FREQUENCY($F$5:$F$119,Q20:$Q$59)</f>
        <v>2</v>
      </c>
      <c r="S20" s="5">
        <f t="shared" si="1"/>
        <v>29</v>
      </c>
    </row>
    <row r="21" spans="2:19" ht="17.45" customHeight="1" thickBot="1" x14ac:dyDescent="0.35">
      <c r="B21" s="33">
        <v>23010015</v>
      </c>
      <c r="C21" s="33">
        <v>82.5</v>
      </c>
      <c r="D21" s="33">
        <v>77.5</v>
      </c>
      <c r="E21" s="33">
        <v>82.5</v>
      </c>
      <c r="F21" s="9">
        <v>80.833333333333329</v>
      </c>
      <c r="G21" s="2">
        <v>17</v>
      </c>
      <c r="H21" s="9">
        <f t="shared" si="0"/>
        <v>23.611111111111111</v>
      </c>
      <c r="Q21" s="29">
        <v>74.166666666666671</v>
      </c>
      <c r="R21" s="6">
        <f>FREQUENCY($F$5:$F$119,Q21:$Q$59)</f>
        <v>3</v>
      </c>
      <c r="S21" s="5">
        <f t="shared" si="1"/>
        <v>32</v>
      </c>
    </row>
    <row r="22" spans="2:19" ht="17.25" thickBot="1" x14ac:dyDescent="0.35">
      <c r="B22" s="33">
        <v>23010026</v>
      </c>
      <c r="C22" s="33">
        <v>82.5</v>
      </c>
      <c r="D22" s="33">
        <v>87.5</v>
      </c>
      <c r="E22" s="33">
        <v>67.5</v>
      </c>
      <c r="F22" s="9">
        <v>79.166666666666671</v>
      </c>
      <c r="G22" s="2">
        <v>18</v>
      </c>
      <c r="H22" s="9">
        <f t="shared" si="0"/>
        <v>25</v>
      </c>
      <c r="Q22" s="29">
        <v>73.333333333333329</v>
      </c>
      <c r="R22" s="6">
        <f>FREQUENCY($F$5:$F$119,Q22:$Q$59)</f>
        <v>4</v>
      </c>
      <c r="S22" s="5">
        <f t="shared" si="1"/>
        <v>36</v>
      </c>
    </row>
    <row r="23" spans="2:19" ht="17.25" thickBot="1" x14ac:dyDescent="0.35">
      <c r="B23" s="33">
        <v>23010057</v>
      </c>
      <c r="C23" s="33">
        <v>72.5</v>
      </c>
      <c r="D23" s="33">
        <v>97.5</v>
      </c>
      <c r="E23" s="33">
        <v>67.5</v>
      </c>
      <c r="F23" s="9">
        <v>79.166666666666671</v>
      </c>
      <c r="G23" s="2">
        <v>18</v>
      </c>
      <c r="H23" s="9">
        <f t="shared" si="0"/>
        <v>25</v>
      </c>
      <c r="Q23" s="29">
        <v>72.5</v>
      </c>
      <c r="R23" s="6">
        <f>FREQUENCY($F$5:$F$119,Q23:$Q$59)</f>
        <v>1</v>
      </c>
      <c r="S23" s="5">
        <f t="shared" si="1"/>
        <v>37</v>
      </c>
    </row>
    <row r="24" spans="2:19" ht="17.45" customHeight="1" thickBot="1" x14ac:dyDescent="0.35">
      <c r="B24" s="33">
        <v>23010063</v>
      </c>
      <c r="C24" s="33">
        <v>92.5</v>
      </c>
      <c r="D24" s="33">
        <v>82.5</v>
      </c>
      <c r="E24" s="33">
        <v>62.5</v>
      </c>
      <c r="F24" s="9">
        <v>79.166666666666671</v>
      </c>
      <c r="G24" s="2">
        <v>18</v>
      </c>
      <c r="H24" s="9">
        <f t="shared" si="0"/>
        <v>25</v>
      </c>
      <c r="Q24" s="29">
        <v>71.666666666666671</v>
      </c>
      <c r="R24" s="6">
        <f>FREQUENCY($F$5:$F$119,Q24:$Q$59)</f>
        <v>4</v>
      </c>
      <c r="S24" s="5">
        <f t="shared" si="1"/>
        <v>41</v>
      </c>
    </row>
    <row r="25" spans="2:19" ht="17.25" thickBot="1" x14ac:dyDescent="0.35">
      <c r="B25" s="33">
        <v>23010016</v>
      </c>
      <c r="C25" s="33">
        <v>92.5</v>
      </c>
      <c r="D25" s="33">
        <v>87.5</v>
      </c>
      <c r="E25" s="33">
        <v>55</v>
      </c>
      <c r="F25" s="9">
        <v>78.333333333333329</v>
      </c>
      <c r="G25" s="2">
        <v>21</v>
      </c>
      <c r="H25" s="9">
        <f t="shared" si="0"/>
        <v>29.166666666666668</v>
      </c>
      <c r="Q25" s="29">
        <v>70.833333333333329</v>
      </c>
      <c r="R25" s="6">
        <f>FREQUENCY($F$5:$F$119,Q25:$Q$59)</f>
        <v>4</v>
      </c>
      <c r="S25" s="5">
        <f t="shared" si="1"/>
        <v>45</v>
      </c>
    </row>
    <row r="26" spans="2:19" ht="17.25" thickBot="1" x14ac:dyDescent="0.35">
      <c r="B26" s="33">
        <v>23010058</v>
      </c>
      <c r="C26" s="33">
        <v>77.5</v>
      </c>
      <c r="D26" s="33">
        <v>97.5</v>
      </c>
      <c r="E26" s="33">
        <v>60</v>
      </c>
      <c r="F26" s="9">
        <v>78.333333333333329</v>
      </c>
      <c r="G26" s="2">
        <v>21</v>
      </c>
      <c r="H26" s="9">
        <f t="shared" si="0"/>
        <v>29.166666666666668</v>
      </c>
      <c r="Q26" s="29">
        <v>69.166666666666671</v>
      </c>
      <c r="R26" s="6">
        <f>FREQUENCY($F$5:$F$119,Q26:$Q$59)</f>
        <v>1</v>
      </c>
      <c r="S26" s="5">
        <f t="shared" si="1"/>
        <v>46</v>
      </c>
    </row>
    <row r="27" spans="2:19" ht="17.25" thickBot="1" x14ac:dyDescent="0.35">
      <c r="B27" s="33">
        <v>23010094</v>
      </c>
      <c r="C27" s="33">
        <v>85</v>
      </c>
      <c r="D27" s="33">
        <v>72.5</v>
      </c>
      <c r="E27" s="33">
        <v>77.5</v>
      </c>
      <c r="F27" s="9">
        <v>78.333333333333329</v>
      </c>
      <c r="G27" s="2">
        <v>21</v>
      </c>
      <c r="H27" s="9">
        <f t="shared" si="0"/>
        <v>29.166666666666668</v>
      </c>
      <c r="Q27" s="29">
        <v>68.333333333333329</v>
      </c>
      <c r="R27" s="6">
        <f>FREQUENCY($F$5:$F$119,Q27:$Q$59)</f>
        <v>2</v>
      </c>
      <c r="S27" s="5">
        <f t="shared" si="1"/>
        <v>48</v>
      </c>
    </row>
    <row r="28" spans="2:19" ht="17.25" thickBot="1" x14ac:dyDescent="0.35">
      <c r="B28" s="33">
        <v>23010034</v>
      </c>
      <c r="C28" s="33">
        <v>82.5</v>
      </c>
      <c r="D28" s="33">
        <v>85</v>
      </c>
      <c r="E28" s="33">
        <v>65</v>
      </c>
      <c r="F28" s="9">
        <v>77.5</v>
      </c>
      <c r="G28" s="2">
        <v>24</v>
      </c>
      <c r="H28" s="9">
        <f t="shared" si="0"/>
        <v>33.333333333333329</v>
      </c>
      <c r="Q28" s="29">
        <v>66.666666666666671</v>
      </c>
      <c r="R28" s="6">
        <f>FREQUENCY($F$5:$F$119,Q28:$Q$59)</f>
        <v>2</v>
      </c>
      <c r="S28" s="5">
        <f t="shared" si="1"/>
        <v>50</v>
      </c>
    </row>
    <row r="29" spans="2:19" ht="17.45" customHeight="1" thickBot="1" x14ac:dyDescent="0.35">
      <c r="B29" s="33">
        <v>23010025</v>
      </c>
      <c r="C29" s="33">
        <v>95</v>
      </c>
      <c r="D29" s="33">
        <v>100</v>
      </c>
      <c r="E29" s="33">
        <v>35</v>
      </c>
      <c r="F29" s="9">
        <v>76.666666666666671</v>
      </c>
      <c r="G29" s="2">
        <v>25</v>
      </c>
      <c r="H29" s="9">
        <f t="shared" si="0"/>
        <v>34.722222222222221</v>
      </c>
      <c r="Q29" s="29">
        <v>65.833333333333329</v>
      </c>
      <c r="R29" s="6">
        <f>FREQUENCY($F$5:$F$119,Q29:$Q$59)</f>
        <v>1</v>
      </c>
      <c r="S29" s="5">
        <f t="shared" si="1"/>
        <v>51</v>
      </c>
    </row>
    <row r="30" spans="2:19" ht="17.25" thickBot="1" x14ac:dyDescent="0.35">
      <c r="B30" s="33">
        <v>23010001</v>
      </c>
      <c r="C30" s="33">
        <v>85</v>
      </c>
      <c r="D30" s="33">
        <v>80</v>
      </c>
      <c r="E30" s="33">
        <v>62.5</v>
      </c>
      <c r="F30" s="9">
        <v>75.833333333333329</v>
      </c>
      <c r="G30" s="2">
        <v>26</v>
      </c>
      <c r="H30" s="9">
        <f t="shared" si="0"/>
        <v>36.111111111111107</v>
      </c>
      <c r="Q30" s="29">
        <v>62.5</v>
      </c>
      <c r="R30" s="6">
        <f>FREQUENCY($F$5:$F$119,Q30:$Q$59)</f>
        <v>1</v>
      </c>
      <c r="S30" s="5">
        <f t="shared" si="1"/>
        <v>52</v>
      </c>
    </row>
    <row r="31" spans="2:19" ht="17.45" customHeight="1" thickBot="1" x14ac:dyDescent="0.35">
      <c r="B31" s="33">
        <v>23010096</v>
      </c>
      <c r="C31" s="33">
        <v>90</v>
      </c>
      <c r="D31" s="33">
        <v>77.5</v>
      </c>
      <c r="E31" s="33">
        <v>60</v>
      </c>
      <c r="F31" s="9">
        <v>75.833333333333329</v>
      </c>
      <c r="G31" s="2">
        <v>26</v>
      </c>
      <c r="H31" s="9">
        <f t="shared" si="0"/>
        <v>36.111111111111107</v>
      </c>
      <c r="Q31" s="29">
        <v>61.666666666666664</v>
      </c>
      <c r="R31" s="6">
        <f>FREQUENCY($F$5:$F$119,Q31:$Q$59)</f>
        <v>3</v>
      </c>
      <c r="S31" s="5">
        <f t="shared" si="1"/>
        <v>55</v>
      </c>
    </row>
    <row r="32" spans="2:19" ht="17.45" customHeight="1" thickBot="1" x14ac:dyDescent="0.35">
      <c r="B32" s="33">
        <v>23010003</v>
      </c>
      <c r="C32" s="33">
        <v>85</v>
      </c>
      <c r="D32" s="33">
        <v>80</v>
      </c>
      <c r="E32" s="33">
        <v>60</v>
      </c>
      <c r="F32" s="9">
        <v>75</v>
      </c>
      <c r="G32" s="2">
        <v>28</v>
      </c>
      <c r="H32" s="9">
        <f t="shared" si="0"/>
        <v>38.888888888888893</v>
      </c>
      <c r="Q32" s="29">
        <v>59.166666666666664</v>
      </c>
      <c r="R32" s="6">
        <f>FREQUENCY($F$5:$F$119,Q32:$Q$59)</f>
        <v>2</v>
      </c>
      <c r="S32" s="5">
        <f t="shared" si="1"/>
        <v>57</v>
      </c>
    </row>
    <row r="33" spans="2:19" ht="17.25" thickBot="1" x14ac:dyDescent="0.35">
      <c r="B33" s="33">
        <v>23010067</v>
      </c>
      <c r="C33" s="33">
        <v>82.5</v>
      </c>
      <c r="D33" s="33">
        <v>77.5</v>
      </c>
      <c r="E33" s="33">
        <v>65</v>
      </c>
      <c r="F33" s="9">
        <v>75</v>
      </c>
      <c r="G33" s="2">
        <v>28</v>
      </c>
      <c r="H33" s="9">
        <f t="shared" si="0"/>
        <v>38.888888888888893</v>
      </c>
      <c r="Q33" s="29">
        <v>58.333333333333336</v>
      </c>
      <c r="R33" s="6">
        <f>FREQUENCY($F$5:$F$119,Q33:$Q$59)</f>
        <v>2</v>
      </c>
      <c r="S33" s="5">
        <f t="shared" si="1"/>
        <v>59</v>
      </c>
    </row>
    <row r="34" spans="2:19" ht="17.25" thickBot="1" x14ac:dyDescent="0.35">
      <c r="B34" s="33">
        <v>23010031</v>
      </c>
      <c r="C34" s="33">
        <v>85</v>
      </c>
      <c r="D34" s="33">
        <v>77.5</v>
      </c>
      <c r="E34" s="33">
        <v>60</v>
      </c>
      <c r="F34" s="9">
        <v>74.166666666666671</v>
      </c>
      <c r="G34" s="2">
        <v>30</v>
      </c>
      <c r="H34" s="9">
        <f t="shared" si="0"/>
        <v>41.666666666666671</v>
      </c>
      <c r="Q34" s="29">
        <v>57.5</v>
      </c>
      <c r="R34" s="6">
        <f>FREQUENCY($F$5:$F$119,Q34:$Q$59)</f>
        <v>0</v>
      </c>
      <c r="S34" s="5">
        <f t="shared" si="1"/>
        <v>59</v>
      </c>
    </row>
    <row r="35" spans="2:19" ht="17.45" customHeight="1" thickBot="1" x14ac:dyDescent="0.35">
      <c r="B35" s="33">
        <v>23010078</v>
      </c>
      <c r="C35" s="33">
        <v>80</v>
      </c>
      <c r="D35" s="33">
        <v>77.5</v>
      </c>
      <c r="E35" s="33">
        <v>65</v>
      </c>
      <c r="F35" s="9">
        <v>74.166666666666671</v>
      </c>
      <c r="G35" s="2">
        <v>30</v>
      </c>
      <c r="H35" s="9">
        <f t="shared" si="0"/>
        <v>41.666666666666671</v>
      </c>
      <c r="Q35" s="29">
        <v>56.666666666666664</v>
      </c>
      <c r="R35" s="6">
        <f>FREQUENCY($F$5:$F$119,Q35:$Q$59)</f>
        <v>1</v>
      </c>
      <c r="S35" s="5">
        <f t="shared" si="1"/>
        <v>60</v>
      </c>
    </row>
    <row r="36" spans="2:19" ht="17.25" thickBot="1" x14ac:dyDescent="0.35">
      <c r="B36" s="33">
        <v>23010095</v>
      </c>
      <c r="C36" s="33">
        <v>70</v>
      </c>
      <c r="D36" s="33">
        <v>82.5</v>
      </c>
      <c r="E36" s="33">
        <v>70</v>
      </c>
      <c r="F36" s="9">
        <v>74.166666666666671</v>
      </c>
      <c r="G36" s="2">
        <v>30</v>
      </c>
      <c r="H36" s="9">
        <f t="shared" si="0"/>
        <v>41.666666666666671</v>
      </c>
      <c r="Q36" s="29">
        <v>55.833333333333336</v>
      </c>
      <c r="R36" s="6">
        <f>FREQUENCY($F$5:$F$119,Q36:$Q$59)</f>
        <v>2</v>
      </c>
      <c r="S36" s="5">
        <f t="shared" si="1"/>
        <v>62</v>
      </c>
    </row>
    <row r="37" spans="2:19" ht="17.25" thickBot="1" x14ac:dyDescent="0.35">
      <c r="B37" s="33">
        <v>23010008</v>
      </c>
      <c r="C37" s="33">
        <v>92.5</v>
      </c>
      <c r="D37" s="33">
        <v>80</v>
      </c>
      <c r="E37" s="33">
        <v>47.5</v>
      </c>
      <c r="F37" s="9">
        <v>73.333333333333329</v>
      </c>
      <c r="G37" s="2">
        <v>33</v>
      </c>
      <c r="H37" s="9">
        <f t="shared" si="0"/>
        <v>45.833333333333329</v>
      </c>
      <c r="Q37" s="29">
        <v>53.333333333333336</v>
      </c>
      <c r="R37" s="6">
        <f>FREQUENCY($F$5:$F$119,Q37:$Q$59)</f>
        <v>1</v>
      </c>
      <c r="S37" s="5">
        <f t="shared" si="1"/>
        <v>63</v>
      </c>
    </row>
    <row r="38" spans="2:19" ht="17.45" customHeight="1" thickBot="1" x14ac:dyDescent="0.35">
      <c r="B38" s="33">
        <v>23010029</v>
      </c>
      <c r="C38" s="33">
        <v>80</v>
      </c>
      <c r="D38" s="33">
        <v>77.5</v>
      </c>
      <c r="E38" s="33">
        <v>62.5</v>
      </c>
      <c r="F38" s="9">
        <v>73.333333333333329</v>
      </c>
      <c r="G38" s="2">
        <v>33</v>
      </c>
      <c r="H38" s="9">
        <f t="shared" si="0"/>
        <v>45.833333333333329</v>
      </c>
      <c r="Q38" s="29">
        <v>50.833333333333336</v>
      </c>
      <c r="R38" s="6">
        <f>FREQUENCY($F$5:$F$119,Q38:$Q$59)</f>
        <v>0</v>
      </c>
      <c r="S38" s="5">
        <f t="shared" si="1"/>
        <v>63</v>
      </c>
    </row>
    <row r="39" spans="2:19" ht="17.45" customHeight="1" thickBot="1" x14ac:dyDescent="0.35">
      <c r="B39" s="33">
        <v>23010070</v>
      </c>
      <c r="C39" s="33">
        <v>87.5</v>
      </c>
      <c r="D39" s="33">
        <v>72.5</v>
      </c>
      <c r="E39" s="33">
        <v>60</v>
      </c>
      <c r="F39" s="9">
        <v>73.333333333333329</v>
      </c>
      <c r="G39" s="2">
        <v>33</v>
      </c>
      <c r="H39" s="9">
        <f t="shared" si="0"/>
        <v>45.833333333333329</v>
      </c>
      <c r="Q39" s="29">
        <v>47.5</v>
      </c>
      <c r="R39" s="6">
        <f>FREQUENCY($F$5:$F$119,Q39:$Q$59)</f>
        <v>1</v>
      </c>
      <c r="S39" s="5">
        <f t="shared" si="1"/>
        <v>64</v>
      </c>
    </row>
    <row r="40" spans="2:19" ht="17.45" customHeight="1" thickBot="1" x14ac:dyDescent="0.35">
      <c r="B40" s="33">
        <v>23010087</v>
      </c>
      <c r="C40" s="33">
        <v>80</v>
      </c>
      <c r="D40" s="33">
        <v>90</v>
      </c>
      <c r="E40" s="33">
        <v>50</v>
      </c>
      <c r="F40" s="9">
        <v>73.333333333333329</v>
      </c>
      <c r="G40" s="2">
        <v>33</v>
      </c>
      <c r="H40" s="9">
        <f t="shared" si="0"/>
        <v>45.833333333333329</v>
      </c>
      <c r="Q40" s="29">
        <v>46.666666666666664</v>
      </c>
      <c r="R40" s="6">
        <f>FREQUENCY($F$5:$F$119,Q40:$Q$59)</f>
        <v>1</v>
      </c>
      <c r="S40" s="5">
        <f t="shared" si="1"/>
        <v>65</v>
      </c>
    </row>
    <row r="41" spans="2:19" ht="17.45" customHeight="1" thickBot="1" x14ac:dyDescent="0.35">
      <c r="B41" s="33">
        <v>23010017</v>
      </c>
      <c r="C41" s="33">
        <v>80</v>
      </c>
      <c r="D41" s="33">
        <v>90</v>
      </c>
      <c r="E41" s="33">
        <v>47.5</v>
      </c>
      <c r="F41" s="9">
        <v>72.5</v>
      </c>
      <c r="G41" s="2">
        <v>37</v>
      </c>
      <c r="H41" s="9">
        <f t="shared" si="0"/>
        <v>51.388888888888886</v>
      </c>
      <c r="Q41" s="29">
        <v>45.833333333333336</v>
      </c>
      <c r="R41" s="6">
        <f>FREQUENCY($F$5:$F$119,Q41:$Q$59)</f>
        <v>1</v>
      </c>
      <c r="S41" s="5">
        <f t="shared" si="1"/>
        <v>66</v>
      </c>
    </row>
    <row r="42" spans="2:19" ht="17.45" customHeight="1" thickBot="1" x14ac:dyDescent="0.35">
      <c r="B42" s="33">
        <v>23010011</v>
      </c>
      <c r="C42" s="33">
        <v>72.5</v>
      </c>
      <c r="D42" s="33">
        <v>75</v>
      </c>
      <c r="E42" s="33">
        <v>67.5</v>
      </c>
      <c r="F42" s="9">
        <v>71.666666666666671</v>
      </c>
      <c r="G42" s="2">
        <v>38</v>
      </c>
      <c r="H42" s="9">
        <f t="shared" si="0"/>
        <v>52.777777777777779</v>
      </c>
      <c r="Q42" s="29">
        <v>42.5</v>
      </c>
      <c r="R42" s="6">
        <f>FREQUENCY($F$5:$F$119,Q42:$Q$59)</f>
        <v>1</v>
      </c>
      <c r="S42" s="5">
        <f t="shared" si="1"/>
        <v>67</v>
      </c>
    </row>
    <row r="43" spans="2:19" ht="17.45" customHeight="1" thickBot="1" x14ac:dyDescent="0.35">
      <c r="B43" s="33">
        <v>23010086</v>
      </c>
      <c r="C43" s="33">
        <v>70</v>
      </c>
      <c r="D43" s="33">
        <v>72.5</v>
      </c>
      <c r="E43" s="33">
        <v>72.5</v>
      </c>
      <c r="F43" s="9">
        <v>71.666666666666671</v>
      </c>
      <c r="G43" s="2">
        <v>38</v>
      </c>
      <c r="H43" s="9">
        <f t="shared" si="0"/>
        <v>52.777777777777779</v>
      </c>
      <c r="Q43" s="29">
        <v>40</v>
      </c>
      <c r="R43" s="6">
        <f>FREQUENCY($F$5:$F$119,Q43:$Q$59)</f>
        <v>2</v>
      </c>
      <c r="S43" s="5">
        <f t="shared" si="1"/>
        <v>69</v>
      </c>
    </row>
    <row r="44" spans="2:19" ht="17.25" thickBot="1" x14ac:dyDescent="0.35">
      <c r="B44" s="33">
        <v>23010102</v>
      </c>
      <c r="C44" s="33">
        <v>72.5</v>
      </c>
      <c r="D44" s="33">
        <v>85</v>
      </c>
      <c r="E44" s="33">
        <v>57.5</v>
      </c>
      <c r="F44" s="9">
        <v>71.666666666666671</v>
      </c>
      <c r="G44" s="2">
        <v>38</v>
      </c>
      <c r="H44" s="9">
        <f t="shared" si="0"/>
        <v>52.777777777777779</v>
      </c>
      <c r="Q44" s="29">
        <v>36.666666666666664</v>
      </c>
      <c r="R44" s="6">
        <f>FREQUENCY($F$5:$F$119,Q44:$Q$59)</f>
        <v>0</v>
      </c>
      <c r="S44" s="5">
        <f t="shared" si="1"/>
        <v>69</v>
      </c>
    </row>
    <row r="45" spans="2:19" ht="17.45" customHeight="1" thickBot="1" x14ac:dyDescent="0.35">
      <c r="B45" s="33">
        <v>23010106</v>
      </c>
      <c r="C45" s="33">
        <v>80</v>
      </c>
      <c r="D45" s="33">
        <v>70</v>
      </c>
      <c r="E45" s="33">
        <v>65</v>
      </c>
      <c r="F45" s="9">
        <v>71.666666666666671</v>
      </c>
      <c r="G45" s="2">
        <v>38</v>
      </c>
      <c r="H45" s="9">
        <f t="shared" si="0"/>
        <v>52.777777777777779</v>
      </c>
      <c r="Q45" s="29">
        <v>33.333333333333336</v>
      </c>
      <c r="R45" s="6">
        <f>FREQUENCY($F$5:$F$119,Q45:$Q$59)</f>
        <v>1</v>
      </c>
      <c r="S45" s="5">
        <f t="shared" si="1"/>
        <v>70</v>
      </c>
    </row>
    <row r="46" spans="2:19" ht="17.45" customHeight="1" thickBot="1" x14ac:dyDescent="0.35">
      <c r="B46" s="33">
        <v>23010052</v>
      </c>
      <c r="C46" s="33">
        <v>75</v>
      </c>
      <c r="D46" s="33">
        <v>85</v>
      </c>
      <c r="E46" s="33">
        <v>52.5</v>
      </c>
      <c r="F46" s="9">
        <v>70.833333333333329</v>
      </c>
      <c r="G46" s="2">
        <v>42</v>
      </c>
      <c r="H46" s="9">
        <f t="shared" si="0"/>
        <v>58.333333333333336</v>
      </c>
      <c r="Q46" s="29">
        <v>20</v>
      </c>
      <c r="R46" s="6">
        <f>FREQUENCY($F$5:$F$119,Q46:$Q$59)</f>
        <v>0</v>
      </c>
      <c r="S46" s="5">
        <f t="shared" si="1"/>
        <v>70</v>
      </c>
    </row>
    <row r="47" spans="2:19" ht="17.45" customHeight="1" thickBot="1" x14ac:dyDescent="0.35">
      <c r="B47" s="33">
        <v>23010104</v>
      </c>
      <c r="C47" s="33">
        <v>72.5</v>
      </c>
      <c r="D47" s="33">
        <v>82.5</v>
      </c>
      <c r="E47" s="33">
        <v>57.5</v>
      </c>
      <c r="F47" s="9">
        <v>70.833333333333329</v>
      </c>
      <c r="G47" s="2">
        <v>42</v>
      </c>
      <c r="H47" s="9">
        <f t="shared" si="0"/>
        <v>58.333333333333336</v>
      </c>
      <c r="Q47" s="29">
        <v>0</v>
      </c>
      <c r="R47" s="6">
        <f>FREQUENCY($F$5:$F$119,Q47:$Q$59)</f>
        <v>45</v>
      </c>
      <c r="S47" s="5">
        <f t="shared" si="1"/>
        <v>115</v>
      </c>
    </row>
    <row r="48" spans="2:19" ht="17.45" customHeight="1" x14ac:dyDescent="0.3">
      <c r="B48" s="33">
        <v>23010082</v>
      </c>
      <c r="C48" s="33">
        <v>72.5</v>
      </c>
      <c r="D48" s="33">
        <v>82.5</v>
      </c>
      <c r="E48" s="33">
        <v>55</v>
      </c>
      <c r="F48" s="9">
        <v>70</v>
      </c>
      <c r="G48" s="2">
        <v>44</v>
      </c>
      <c r="H48" s="9">
        <f t="shared" si="0"/>
        <v>61.111111111111114</v>
      </c>
    </row>
    <row r="49" spans="2:19" ht="17.45" customHeight="1" x14ac:dyDescent="0.3">
      <c r="B49" s="33">
        <v>23010089</v>
      </c>
      <c r="C49" s="33">
        <v>85</v>
      </c>
      <c r="D49" s="33">
        <v>77.5</v>
      </c>
      <c r="E49" s="33">
        <v>47.5</v>
      </c>
      <c r="F49" s="9">
        <v>70</v>
      </c>
      <c r="G49" s="2">
        <v>44</v>
      </c>
      <c r="H49" s="9">
        <f t="shared" si="0"/>
        <v>61.111111111111114</v>
      </c>
      <c r="Q49" s="3" t="s">
        <v>4</v>
      </c>
      <c r="R49" s="16">
        <v>115</v>
      </c>
      <c r="S49" s="1" t="s">
        <v>3</v>
      </c>
    </row>
    <row r="50" spans="2:19" ht="17.45" customHeight="1" x14ac:dyDescent="0.3">
      <c r="B50" s="33">
        <v>23010004</v>
      </c>
      <c r="C50" s="33">
        <v>75</v>
      </c>
      <c r="D50" s="33">
        <v>62.5</v>
      </c>
      <c r="E50" s="33">
        <v>70</v>
      </c>
      <c r="F50" s="9">
        <v>69.166666666666671</v>
      </c>
      <c r="G50" s="2">
        <v>46</v>
      </c>
      <c r="H50" s="9">
        <f t="shared" si="0"/>
        <v>63.888888888888886</v>
      </c>
      <c r="Q50" s="3" t="s">
        <v>2</v>
      </c>
      <c r="R50" s="32">
        <f>AVERAGE(F5:F74)</f>
        <v>70.300000000000011</v>
      </c>
      <c r="S50" s="1" t="s">
        <v>0</v>
      </c>
    </row>
    <row r="51" spans="2:19" ht="17.45" customHeight="1" x14ac:dyDescent="0.3">
      <c r="B51" s="33">
        <v>23010050</v>
      </c>
      <c r="C51" s="33">
        <v>72.5</v>
      </c>
      <c r="D51" s="33">
        <v>65</v>
      </c>
      <c r="E51" s="33">
        <v>67.5</v>
      </c>
      <c r="F51" s="9">
        <v>68.333333333333329</v>
      </c>
      <c r="G51" s="2">
        <v>47</v>
      </c>
      <c r="H51" s="9">
        <f t="shared" si="0"/>
        <v>65.277777777777786</v>
      </c>
      <c r="Q51" s="3" t="s">
        <v>1</v>
      </c>
      <c r="R51" s="31">
        <v>96.7</v>
      </c>
      <c r="S51" s="1" t="s">
        <v>0</v>
      </c>
    </row>
    <row r="52" spans="2:19" ht="17.45" customHeight="1" x14ac:dyDescent="0.3">
      <c r="B52" s="33">
        <v>23010076</v>
      </c>
      <c r="C52" s="33">
        <v>77.5</v>
      </c>
      <c r="D52" s="33">
        <v>80</v>
      </c>
      <c r="E52" s="33">
        <v>45</v>
      </c>
      <c r="F52" s="9">
        <v>67.5</v>
      </c>
      <c r="G52" s="2">
        <v>48</v>
      </c>
      <c r="H52" s="9">
        <f t="shared" si="0"/>
        <v>66.666666666666657</v>
      </c>
    </row>
    <row r="53" spans="2:19" x14ac:dyDescent="0.3">
      <c r="B53" s="33">
        <v>23010093</v>
      </c>
      <c r="C53" s="33">
        <v>67.5</v>
      </c>
      <c r="D53" s="33">
        <v>70</v>
      </c>
      <c r="E53" s="33">
        <v>62.5</v>
      </c>
      <c r="F53" s="9">
        <v>66.666666666666671</v>
      </c>
      <c r="G53" s="2">
        <v>49</v>
      </c>
      <c r="H53" s="9">
        <f t="shared" si="0"/>
        <v>68.055555555555557</v>
      </c>
    </row>
    <row r="54" spans="2:19" ht="17.45" customHeight="1" x14ac:dyDescent="0.3">
      <c r="B54" s="33">
        <v>23010027</v>
      </c>
      <c r="C54" s="33">
        <v>68.5</v>
      </c>
      <c r="D54" s="33">
        <v>52.5</v>
      </c>
      <c r="E54" s="33">
        <v>77.5</v>
      </c>
      <c r="F54" s="9">
        <v>66.166666666666671</v>
      </c>
      <c r="G54" s="2">
        <v>50</v>
      </c>
      <c r="H54" s="9">
        <f t="shared" si="0"/>
        <v>69.444444444444443</v>
      </c>
    </row>
    <row r="55" spans="2:19" ht="17.45" customHeight="1" x14ac:dyDescent="0.3">
      <c r="B55" s="33">
        <v>23010012</v>
      </c>
      <c r="C55" s="33">
        <v>72.5</v>
      </c>
      <c r="D55" s="33">
        <v>65</v>
      </c>
      <c r="E55" s="33">
        <v>52.5</v>
      </c>
      <c r="F55" s="9">
        <v>63.333333333333336</v>
      </c>
      <c r="G55" s="2">
        <v>51</v>
      </c>
      <c r="H55" s="9">
        <f t="shared" si="0"/>
        <v>70.833333333333343</v>
      </c>
    </row>
    <row r="56" spans="2:19" ht="17.45" customHeight="1" x14ac:dyDescent="0.3">
      <c r="B56" s="33">
        <v>23010019</v>
      </c>
      <c r="C56" s="33">
        <v>80</v>
      </c>
      <c r="D56" s="33">
        <v>65</v>
      </c>
      <c r="E56" s="33">
        <v>42.5</v>
      </c>
      <c r="F56" s="9">
        <v>62.5</v>
      </c>
      <c r="G56" s="2">
        <v>52</v>
      </c>
      <c r="H56" s="9">
        <f t="shared" si="0"/>
        <v>72.222222222222214</v>
      </c>
    </row>
    <row r="57" spans="2:19" ht="17.45" customHeight="1" x14ac:dyDescent="0.3">
      <c r="B57" s="33">
        <v>23010005</v>
      </c>
      <c r="C57" s="33">
        <v>65</v>
      </c>
      <c r="D57" s="33">
        <v>57.5</v>
      </c>
      <c r="E57" s="33">
        <v>62.5</v>
      </c>
      <c r="F57" s="9">
        <v>61.666666666666664</v>
      </c>
      <c r="G57" s="2">
        <v>53</v>
      </c>
      <c r="H57" s="9">
        <f t="shared" si="0"/>
        <v>73.611111111111114</v>
      </c>
    </row>
    <row r="58" spans="2:19" ht="17.45" customHeight="1" x14ac:dyDescent="0.3">
      <c r="B58" s="33">
        <v>23010020</v>
      </c>
      <c r="C58" s="33">
        <v>60</v>
      </c>
      <c r="D58" s="33">
        <v>77.5</v>
      </c>
      <c r="E58" s="33">
        <v>47.5</v>
      </c>
      <c r="F58" s="9">
        <v>61.666666666666664</v>
      </c>
      <c r="G58" s="2">
        <v>53</v>
      </c>
      <c r="H58" s="9">
        <f t="shared" si="0"/>
        <v>73.611111111111114</v>
      </c>
    </row>
    <row r="59" spans="2:19" ht="17.45" customHeight="1" x14ac:dyDescent="0.3">
      <c r="B59" s="33">
        <v>23010006</v>
      </c>
      <c r="C59" s="33">
        <v>90</v>
      </c>
      <c r="D59" s="33">
        <v>90</v>
      </c>
      <c r="E59" s="33">
        <v>0</v>
      </c>
      <c r="F59" s="9">
        <v>60</v>
      </c>
      <c r="G59" s="2">
        <v>55</v>
      </c>
      <c r="H59" s="9">
        <f t="shared" si="0"/>
        <v>76.388888888888886</v>
      </c>
    </row>
    <row r="60" spans="2:19" ht="17.45" customHeight="1" x14ac:dyDescent="0.3">
      <c r="B60" s="33">
        <v>23010028</v>
      </c>
      <c r="C60" s="33">
        <v>75</v>
      </c>
      <c r="D60" s="33">
        <v>67.5</v>
      </c>
      <c r="E60" s="33">
        <v>35</v>
      </c>
      <c r="F60" s="9">
        <v>59.166666666666664</v>
      </c>
      <c r="G60" s="2">
        <v>56</v>
      </c>
      <c r="H60" s="9">
        <f t="shared" si="0"/>
        <v>77.777777777777786</v>
      </c>
    </row>
    <row r="61" spans="2:19" ht="17.45" customHeight="1" x14ac:dyDescent="0.3">
      <c r="B61" s="33">
        <v>23010065</v>
      </c>
      <c r="C61" s="33">
        <v>68.5</v>
      </c>
      <c r="D61" s="33">
        <v>65</v>
      </c>
      <c r="E61" s="33">
        <v>42.5</v>
      </c>
      <c r="F61" s="9">
        <v>58.666666666666664</v>
      </c>
      <c r="G61" s="2">
        <v>57</v>
      </c>
      <c r="H61" s="9">
        <f t="shared" si="0"/>
        <v>79.166666666666657</v>
      </c>
    </row>
    <row r="62" spans="2:19" ht="17.45" customHeight="1" x14ac:dyDescent="0.3">
      <c r="B62" s="33">
        <v>23010045</v>
      </c>
      <c r="C62" s="33">
        <v>55</v>
      </c>
      <c r="D62" s="33">
        <v>70</v>
      </c>
      <c r="E62" s="33">
        <v>50</v>
      </c>
      <c r="F62" s="9">
        <v>58.333333333333336</v>
      </c>
      <c r="G62" s="2">
        <v>58</v>
      </c>
      <c r="H62" s="9">
        <f t="shared" si="0"/>
        <v>80.555555555555557</v>
      </c>
    </row>
    <row r="63" spans="2:19" ht="17.45" customHeight="1" x14ac:dyDescent="0.3">
      <c r="B63" s="33">
        <v>23010079</v>
      </c>
      <c r="C63" s="33">
        <v>57.5</v>
      </c>
      <c r="D63" s="33">
        <v>60</v>
      </c>
      <c r="E63" s="33">
        <v>57.5</v>
      </c>
      <c r="F63" s="9">
        <v>58.333333333333336</v>
      </c>
      <c r="G63" s="2">
        <v>58</v>
      </c>
      <c r="H63" s="9">
        <f t="shared" si="0"/>
        <v>80.555555555555557</v>
      </c>
    </row>
    <row r="64" spans="2:19" ht="17.45" customHeight="1" x14ac:dyDescent="0.3">
      <c r="B64" s="33">
        <v>23010042</v>
      </c>
      <c r="C64" s="33">
        <v>70</v>
      </c>
      <c r="D64" s="33">
        <v>52.5</v>
      </c>
      <c r="E64" s="33">
        <v>47.5</v>
      </c>
      <c r="F64" s="9">
        <v>56.666666666666664</v>
      </c>
      <c r="G64" s="2">
        <v>60</v>
      </c>
      <c r="H64" s="9">
        <f t="shared" si="0"/>
        <v>83.333333333333343</v>
      </c>
    </row>
    <row r="65" spans="2:8" ht="17.45" customHeight="1" x14ac:dyDescent="0.3">
      <c r="B65" s="33">
        <v>23010071</v>
      </c>
      <c r="C65" s="33">
        <v>65</v>
      </c>
      <c r="D65" s="33">
        <v>50</v>
      </c>
      <c r="E65" s="33">
        <v>50</v>
      </c>
      <c r="F65" s="9">
        <v>55</v>
      </c>
      <c r="G65" s="2">
        <v>61</v>
      </c>
      <c r="H65" s="9">
        <f t="shared" si="0"/>
        <v>84.722222222222214</v>
      </c>
    </row>
    <row r="66" spans="2:8" ht="17.45" customHeight="1" x14ac:dyDescent="0.3">
      <c r="B66" s="33">
        <v>23010111</v>
      </c>
      <c r="C66" s="33">
        <v>55</v>
      </c>
      <c r="D66" s="33">
        <v>57.5</v>
      </c>
      <c r="E66" s="33">
        <v>50</v>
      </c>
      <c r="F66" s="9">
        <v>54.166666666666664</v>
      </c>
      <c r="G66" s="2">
        <v>62</v>
      </c>
      <c r="H66" s="9">
        <f t="shared" si="0"/>
        <v>86.111111111111114</v>
      </c>
    </row>
    <row r="67" spans="2:8" ht="17.45" customHeight="1" x14ac:dyDescent="0.3">
      <c r="B67" s="33">
        <v>23010002</v>
      </c>
      <c r="C67" s="33">
        <v>65</v>
      </c>
      <c r="D67" s="33">
        <v>55</v>
      </c>
      <c r="E67" s="33">
        <v>35</v>
      </c>
      <c r="F67" s="9">
        <v>51.666666666666664</v>
      </c>
      <c r="G67" s="2">
        <v>63</v>
      </c>
      <c r="H67" s="9">
        <f t="shared" si="0"/>
        <v>87.5</v>
      </c>
    </row>
    <row r="68" spans="2:8" ht="17.45" customHeight="1" x14ac:dyDescent="0.3">
      <c r="B68" s="33">
        <v>23010060</v>
      </c>
      <c r="C68" s="33">
        <v>50</v>
      </c>
      <c r="D68" s="33">
        <v>42.5</v>
      </c>
      <c r="E68" s="33">
        <v>50</v>
      </c>
      <c r="F68" s="9">
        <v>47.5</v>
      </c>
      <c r="G68" s="2">
        <v>64</v>
      </c>
      <c r="H68" s="9">
        <f t="shared" si="0"/>
        <v>88.888888888888886</v>
      </c>
    </row>
    <row r="69" spans="2:8" ht="17.45" customHeight="1" x14ac:dyDescent="0.3">
      <c r="B69" s="33">
        <v>23010064</v>
      </c>
      <c r="C69" s="33">
        <v>60</v>
      </c>
      <c r="D69" s="33">
        <v>50</v>
      </c>
      <c r="E69" s="33">
        <v>30</v>
      </c>
      <c r="F69" s="9">
        <v>46.666666666666664</v>
      </c>
      <c r="G69" s="2">
        <v>65</v>
      </c>
      <c r="H69" s="9">
        <f t="shared" si="0"/>
        <v>90.277777777777786</v>
      </c>
    </row>
    <row r="70" spans="2:8" ht="17.45" customHeight="1" x14ac:dyDescent="0.3">
      <c r="B70" s="33">
        <v>23010105</v>
      </c>
      <c r="C70" s="33">
        <v>40</v>
      </c>
      <c r="D70" s="33">
        <v>42.5</v>
      </c>
      <c r="E70" s="33">
        <v>55</v>
      </c>
      <c r="F70" s="9">
        <v>45.833333333333336</v>
      </c>
      <c r="G70" s="2">
        <v>66</v>
      </c>
      <c r="H70" s="9">
        <f t="shared" ref="H70:H75" si="2">G70/72*100</f>
        <v>91.666666666666657</v>
      </c>
    </row>
    <row r="71" spans="2:8" ht="17.45" customHeight="1" x14ac:dyDescent="0.3">
      <c r="B71" s="33">
        <v>23010099</v>
      </c>
      <c r="C71" s="33">
        <v>47.5</v>
      </c>
      <c r="D71" s="33">
        <v>25</v>
      </c>
      <c r="E71" s="33">
        <v>52.5</v>
      </c>
      <c r="F71" s="9">
        <v>41.666666666666664</v>
      </c>
      <c r="G71" s="2">
        <v>67</v>
      </c>
      <c r="H71" s="9">
        <f t="shared" si="2"/>
        <v>93.055555555555557</v>
      </c>
    </row>
    <row r="72" spans="2:8" ht="17.45" customHeight="1" x14ac:dyDescent="0.3">
      <c r="B72" s="33">
        <v>23010112</v>
      </c>
      <c r="C72" s="33">
        <v>37.5</v>
      </c>
      <c r="D72" s="33">
        <v>45</v>
      </c>
      <c r="E72" s="33">
        <v>37.5</v>
      </c>
      <c r="F72" s="9">
        <v>40</v>
      </c>
      <c r="G72" s="2">
        <v>68</v>
      </c>
      <c r="H72" s="9">
        <f t="shared" si="2"/>
        <v>94.444444444444443</v>
      </c>
    </row>
    <row r="73" spans="2:8" ht="17.45" customHeight="1" x14ac:dyDescent="0.3">
      <c r="B73" s="33">
        <v>23010030</v>
      </c>
      <c r="C73" s="33">
        <v>55</v>
      </c>
      <c r="D73" s="33">
        <v>57.5</v>
      </c>
      <c r="E73" s="33">
        <v>0</v>
      </c>
      <c r="F73" s="9">
        <v>37.5</v>
      </c>
      <c r="G73" s="2">
        <v>69</v>
      </c>
      <c r="H73" s="9">
        <f t="shared" si="2"/>
        <v>95.833333333333343</v>
      </c>
    </row>
    <row r="74" spans="2:8" ht="17.45" customHeight="1" x14ac:dyDescent="0.3">
      <c r="B74" s="33">
        <v>23010075</v>
      </c>
      <c r="C74" s="33">
        <v>38.5</v>
      </c>
      <c r="D74" s="33">
        <v>60</v>
      </c>
      <c r="E74" s="33">
        <v>0</v>
      </c>
      <c r="F74" s="9">
        <v>32.833333333333336</v>
      </c>
      <c r="G74" s="2">
        <v>70</v>
      </c>
      <c r="H74" s="9">
        <f t="shared" si="2"/>
        <v>97.222222222222214</v>
      </c>
    </row>
    <row r="75" spans="2:8" ht="17.45" customHeight="1" x14ac:dyDescent="0.3">
      <c r="B75" s="33">
        <v>23010007</v>
      </c>
      <c r="C75" s="33">
        <v>0</v>
      </c>
      <c r="D75" s="33">
        <v>0</v>
      </c>
      <c r="E75" s="33">
        <v>0</v>
      </c>
      <c r="F75" s="9">
        <v>0</v>
      </c>
      <c r="G75" s="2">
        <v>115</v>
      </c>
      <c r="H75" s="9">
        <f t="shared" si="2"/>
        <v>159.72222222222223</v>
      </c>
    </row>
    <row r="76" spans="2:8" ht="17.45" customHeight="1" x14ac:dyDescent="0.3">
      <c r="B76" s="33">
        <v>23010010</v>
      </c>
      <c r="C76" s="33">
        <v>0</v>
      </c>
      <c r="D76" s="33">
        <v>0</v>
      </c>
      <c r="E76" s="33">
        <v>0</v>
      </c>
      <c r="F76" s="9">
        <v>0</v>
      </c>
      <c r="G76" s="2">
        <v>115</v>
      </c>
      <c r="H76" s="9">
        <f>G76/115*100</f>
        <v>100</v>
      </c>
    </row>
    <row r="77" spans="2:8" ht="17.45" customHeight="1" x14ac:dyDescent="0.3">
      <c r="B77" s="33">
        <v>23010014</v>
      </c>
      <c r="C77" s="33">
        <v>0</v>
      </c>
      <c r="D77" s="33">
        <v>0</v>
      </c>
      <c r="E77" s="33">
        <v>0</v>
      </c>
      <c r="F77" s="9">
        <v>0</v>
      </c>
      <c r="G77" s="2">
        <v>115</v>
      </c>
      <c r="H77" s="9">
        <f t="shared" ref="H77:H119" si="3">G77/115*100</f>
        <v>100</v>
      </c>
    </row>
    <row r="78" spans="2:8" ht="17.45" customHeight="1" x14ac:dyDescent="0.3">
      <c r="B78" s="33">
        <v>23010021</v>
      </c>
      <c r="C78" s="33">
        <v>0</v>
      </c>
      <c r="D78" s="33">
        <v>0</v>
      </c>
      <c r="E78" s="33">
        <v>0</v>
      </c>
      <c r="F78" s="9">
        <v>0</v>
      </c>
      <c r="G78" s="2">
        <v>115</v>
      </c>
      <c r="H78" s="9">
        <f t="shared" si="3"/>
        <v>100</v>
      </c>
    </row>
    <row r="79" spans="2:8" ht="17.45" customHeight="1" x14ac:dyDescent="0.3">
      <c r="B79" s="33">
        <v>23010023</v>
      </c>
      <c r="C79" s="33">
        <v>0</v>
      </c>
      <c r="D79" s="33">
        <v>0</v>
      </c>
      <c r="E79" s="33">
        <v>0</v>
      </c>
      <c r="F79" s="9">
        <v>0</v>
      </c>
      <c r="G79" s="2">
        <v>115</v>
      </c>
      <c r="H79" s="9">
        <f t="shared" si="3"/>
        <v>100</v>
      </c>
    </row>
    <row r="80" spans="2:8" x14ac:dyDescent="0.3">
      <c r="B80" s="33">
        <v>23010024</v>
      </c>
      <c r="C80" s="33">
        <v>0</v>
      </c>
      <c r="D80" s="33">
        <v>0</v>
      </c>
      <c r="E80" s="33">
        <v>0</v>
      </c>
      <c r="F80" s="9">
        <v>0</v>
      </c>
      <c r="G80" s="2">
        <v>115</v>
      </c>
      <c r="H80" s="9">
        <f t="shared" si="3"/>
        <v>100</v>
      </c>
    </row>
    <row r="81" spans="2:8" x14ac:dyDescent="0.3">
      <c r="B81" s="33">
        <v>23010032</v>
      </c>
      <c r="C81" s="33">
        <v>0</v>
      </c>
      <c r="D81" s="33">
        <v>0</v>
      </c>
      <c r="E81" s="33">
        <v>0</v>
      </c>
      <c r="F81" s="9">
        <v>0</v>
      </c>
      <c r="G81" s="2">
        <v>115</v>
      </c>
      <c r="H81" s="9">
        <f t="shared" si="3"/>
        <v>100</v>
      </c>
    </row>
    <row r="82" spans="2:8" x14ac:dyDescent="0.3">
      <c r="B82" s="33">
        <v>23010033</v>
      </c>
      <c r="C82" s="33">
        <v>0</v>
      </c>
      <c r="D82" s="33">
        <v>0</v>
      </c>
      <c r="E82" s="33">
        <v>0</v>
      </c>
      <c r="F82" s="9">
        <v>0</v>
      </c>
      <c r="G82" s="2">
        <v>115</v>
      </c>
      <c r="H82" s="9">
        <f t="shared" si="3"/>
        <v>100</v>
      </c>
    </row>
    <row r="83" spans="2:8" x14ac:dyDescent="0.3">
      <c r="B83" s="33">
        <v>23010035</v>
      </c>
      <c r="C83" s="33">
        <v>0</v>
      </c>
      <c r="D83" s="33">
        <v>0</v>
      </c>
      <c r="E83" s="33">
        <v>0</v>
      </c>
      <c r="F83" s="9">
        <v>0</v>
      </c>
      <c r="G83" s="2">
        <v>115</v>
      </c>
      <c r="H83" s="9">
        <f t="shared" si="3"/>
        <v>100</v>
      </c>
    </row>
    <row r="84" spans="2:8" ht="17.45" customHeight="1" x14ac:dyDescent="0.3">
      <c r="B84" s="33">
        <v>23010036</v>
      </c>
      <c r="C84" s="33">
        <v>0</v>
      </c>
      <c r="D84" s="33">
        <v>0</v>
      </c>
      <c r="E84" s="33">
        <v>0</v>
      </c>
      <c r="F84" s="9">
        <v>0</v>
      </c>
      <c r="G84" s="2">
        <v>115</v>
      </c>
      <c r="H84" s="9">
        <f t="shared" si="3"/>
        <v>100</v>
      </c>
    </row>
    <row r="85" spans="2:8" x14ac:dyDescent="0.3">
      <c r="B85" s="33">
        <v>23010037</v>
      </c>
      <c r="C85" s="33">
        <v>0</v>
      </c>
      <c r="D85" s="33">
        <v>0</v>
      </c>
      <c r="E85" s="33">
        <v>0</v>
      </c>
      <c r="F85" s="9">
        <v>0</v>
      </c>
      <c r="G85" s="2">
        <v>115</v>
      </c>
      <c r="H85" s="9">
        <f t="shared" si="3"/>
        <v>100</v>
      </c>
    </row>
    <row r="86" spans="2:8" x14ac:dyDescent="0.3">
      <c r="B86" s="33">
        <v>23010039</v>
      </c>
      <c r="C86" s="33">
        <v>0</v>
      </c>
      <c r="D86" s="33">
        <v>0</v>
      </c>
      <c r="E86" s="33">
        <v>0</v>
      </c>
      <c r="F86" s="9">
        <v>0</v>
      </c>
      <c r="G86" s="2">
        <v>115</v>
      </c>
      <c r="H86" s="9">
        <f t="shared" si="3"/>
        <v>100</v>
      </c>
    </row>
    <row r="87" spans="2:8" x14ac:dyDescent="0.3">
      <c r="B87" s="33">
        <v>23010040</v>
      </c>
      <c r="C87" s="33">
        <v>0</v>
      </c>
      <c r="D87" s="33">
        <v>0</v>
      </c>
      <c r="E87" s="33">
        <v>0</v>
      </c>
      <c r="F87" s="9">
        <v>0</v>
      </c>
      <c r="G87" s="2">
        <v>115</v>
      </c>
      <c r="H87" s="9">
        <f t="shared" si="3"/>
        <v>100</v>
      </c>
    </row>
    <row r="88" spans="2:8" x14ac:dyDescent="0.3">
      <c r="B88" s="33">
        <v>23010041</v>
      </c>
      <c r="C88" s="33">
        <v>0</v>
      </c>
      <c r="D88" s="33">
        <v>0</v>
      </c>
      <c r="E88" s="33">
        <v>0</v>
      </c>
      <c r="F88" s="9">
        <v>0</v>
      </c>
      <c r="G88" s="2">
        <v>115</v>
      </c>
      <c r="H88" s="9">
        <f t="shared" si="3"/>
        <v>100</v>
      </c>
    </row>
    <row r="89" spans="2:8" ht="17.45" customHeight="1" x14ac:dyDescent="0.3">
      <c r="B89" s="33">
        <v>23010043</v>
      </c>
      <c r="C89" s="33">
        <v>0</v>
      </c>
      <c r="D89" s="33">
        <v>0</v>
      </c>
      <c r="E89" s="33">
        <v>0</v>
      </c>
      <c r="F89" s="9">
        <v>0</v>
      </c>
      <c r="G89" s="2">
        <v>115</v>
      </c>
      <c r="H89" s="9">
        <f t="shared" si="3"/>
        <v>100</v>
      </c>
    </row>
    <row r="90" spans="2:8" ht="17.45" customHeight="1" x14ac:dyDescent="0.3">
      <c r="B90" s="33">
        <v>23010046</v>
      </c>
      <c r="C90" s="33">
        <v>0</v>
      </c>
      <c r="D90" s="33">
        <v>0</v>
      </c>
      <c r="E90" s="33">
        <v>0</v>
      </c>
      <c r="F90" s="9">
        <v>0</v>
      </c>
      <c r="G90" s="2">
        <v>115</v>
      </c>
      <c r="H90" s="9">
        <f t="shared" si="3"/>
        <v>100</v>
      </c>
    </row>
    <row r="91" spans="2:8" ht="17.45" customHeight="1" x14ac:dyDescent="0.3">
      <c r="B91" s="33">
        <v>23010047</v>
      </c>
      <c r="C91" s="33">
        <v>0</v>
      </c>
      <c r="D91" s="33">
        <v>0</v>
      </c>
      <c r="E91" s="33">
        <v>0</v>
      </c>
      <c r="F91" s="9">
        <v>0</v>
      </c>
      <c r="G91" s="2">
        <v>115</v>
      </c>
      <c r="H91" s="9">
        <f t="shared" si="3"/>
        <v>100</v>
      </c>
    </row>
    <row r="92" spans="2:8" ht="17.45" customHeight="1" x14ac:dyDescent="0.3">
      <c r="B92" s="33">
        <v>23010049</v>
      </c>
      <c r="C92" s="33">
        <v>0</v>
      </c>
      <c r="D92" s="33">
        <v>0</v>
      </c>
      <c r="E92" s="33">
        <v>0</v>
      </c>
      <c r="F92" s="9">
        <v>0</v>
      </c>
      <c r="G92" s="2">
        <v>115</v>
      </c>
      <c r="H92" s="9">
        <f t="shared" si="3"/>
        <v>100</v>
      </c>
    </row>
    <row r="93" spans="2:8" ht="17.45" customHeight="1" x14ac:dyDescent="0.3">
      <c r="B93" s="33">
        <v>23010051</v>
      </c>
      <c r="C93" s="33">
        <v>0</v>
      </c>
      <c r="D93" s="33">
        <v>0</v>
      </c>
      <c r="E93" s="33">
        <v>0</v>
      </c>
      <c r="F93" s="9">
        <v>0</v>
      </c>
      <c r="G93" s="2">
        <v>115</v>
      </c>
      <c r="H93" s="9">
        <f t="shared" si="3"/>
        <v>100</v>
      </c>
    </row>
    <row r="94" spans="2:8" ht="17.45" customHeight="1" x14ac:dyDescent="0.3">
      <c r="B94" s="33">
        <v>23010054</v>
      </c>
      <c r="C94" s="33">
        <v>0</v>
      </c>
      <c r="D94" s="33">
        <v>0</v>
      </c>
      <c r="E94" s="33">
        <v>0</v>
      </c>
      <c r="F94" s="9">
        <v>0</v>
      </c>
      <c r="G94" s="2">
        <v>115</v>
      </c>
      <c r="H94" s="9">
        <f t="shared" si="3"/>
        <v>100</v>
      </c>
    </row>
    <row r="95" spans="2:8" ht="17.45" customHeight="1" x14ac:dyDescent="0.3">
      <c r="B95" s="33">
        <v>23010059</v>
      </c>
      <c r="C95" s="33">
        <v>0</v>
      </c>
      <c r="D95" s="33">
        <v>0</v>
      </c>
      <c r="E95" s="33">
        <v>0</v>
      </c>
      <c r="F95" s="9">
        <v>0</v>
      </c>
      <c r="G95" s="2">
        <v>115</v>
      </c>
      <c r="H95" s="9">
        <f t="shared" si="3"/>
        <v>100</v>
      </c>
    </row>
    <row r="96" spans="2:8" ht="17.45" customHeight="1" x14ac:dyDescent="0.3">
      <c r="B96" s="33">
        <v>23010061</v>
      </c>
      <c r="C96" s="33">
        <v>0</v>
      </c>
      <c r="D96" s="33">
        <v>0</v>
      </c>
      <c r="E96" s="33">
        <v>0</v>
      </c>
      <c r="F96" s="9">
        <v>0</v>
      </c>
      <c r="G96" s="2">
        <v>115</v>
      </c>
      <c r="H96" s="9">
        <f t="shared" si="3"/>
        <v>100</v>
      </c>
    </row>
    <row r="97" spans="2:8" ht="17.45" customHeight="1" x14ac:dyDescent="0.3">
      <c r="B97" s="33">
        <v>23010062</v>
      </c>
      <c r="C97" s="33">
        <v>0</v>
      </c>
      <c r="D97" s="33">
        <v>0</v>
      </c>
      <c r="E97" s="33">
        <v>0</v>
      </c>
      <c r="F97" s="9">
        <v>0</v>
      </c>
      <c r="G97" s="2">
        <v>115</v>
      </c>
      <c r="H97" s="9">
        <f t="shared" si="3"/>
        <v>100</v>
      </c>
    </row>
    <row r="98" spans="2:8" ht="17.45" customHeight="1" x14ac:dyDescent="0.3">
      <c r="B98" s="33">
        <v>23010066</v>
      </c>
      <c r="C98" s="33">
        <v>0</v>
      </c>
      <c r="D98" s="33">
        <v>0</v>
      </c>
      <c r="E98" s="33">
        <v>0</v>
      </c>
      <c r="F98" s="9">
        <v>0</v>
      </c>
      <c r="G98" s="2">
        <v>115</v>
      </c>
      <c r="H98" s="9">
        <f t="shared" si="3"/>
        <v>100</v>
      </c>
    </row>
    <row r="99" spans="2:8" ht="17.45" customHeight="1" x14ac:dyDescent="0.3">
      <c r="B99" s="33">
        <v>23010068</v>
      </c>
      <c r="C99" s="33">
        <v>0</v>
      </c>
      <c r="D99" s="33">
        <v>0</v>
      </c>
      <c r="E99" s="33">
        <v>0</v>
      </c>
      <c r="F99" s="9">
        <v>0</v>
      </c>
      <c r="G99" s="2">
        <v>115</v>
      </c>
      <c r="H99" s="9">
        <f t="shared" si="3"/>
        <v>100</v>
      </c>
    </row>
    <row r="100" spans="2:8" ht="17.45" customHeight="1" x14ac:dyDescent="0.3">
      <c r="B100" s="33">
        <v>23010069</v>
      </c>
      <c r="C100" s="33">
        <v>0</v>
      </c>
      <c r="D100" s="33">
        <v>0</v>
      </c>
      <c r="E100" s="33">
        <v>0</v>
      </c>
      <c r="F100" s="9">
        <v>0</v>
      </c>
      <c r="G100" s="2">
        <v>115</v>
      </c>
      <c r="H100" s="9">
        <f t="shared" si="3"/>
        <v>100</v>
      </c>
    </row>
    <row r="101" spans="2:8" ht="17.45" customHeight="1" x14ac:dyDescent="0.3">
      <c r="B101" s="33">
        <v>23010072</v>
      </c>
      <c r="C101" s="33">
        <v>0</v>
      </c>
      <c r="D101" s="33">
        <v>0</v>
      </c>
      <c r="E101" s="33">
        <v>0</v>
      </c>
      <c r="F101" s="9">
        <v>0</v>
      </c>
      <c r="G101" s="2">
        <v>115</v>
      </c>
      <c r="H101" s="9">
        <f t="shared" si="3"/>
        <v>100</v>
      </c>
    </row>
    <row r="102" spans="2:8" ht="17.45" customHeight="1" x14ac:dyDescent="0.3">
      <c r="B102" s="33">
        <v>23010073</v>
      </c>
      <c r="C102" s="33">
        <v>0</v>
      </c>
      <c r="D102" s="33">
        <v>0</v>
      </c>
      <c r="E102" s="33">
        <v>0</v>
      </c>
      <c r="F102" s="9">
        <v>0</v>
      </c>
      <c r="G102" s="2">
        <v>115</v>
      </c>
      <c r="H102" s="9">
        <f t="shared" si="3"/>
        <v>100</v>
      </c>
    </row>
    <row r="103" spans="2:8" ht="17.45" customHeight="1" x14ac:dyDescent="0.3">
      <c r="B103" s="33">
        <v>23010074</v>
      </c>
      <c r="C103" s="33">
        <v>0</v>
      </c>
      <c r="D103" s="33">
        <v>0</v>
      </c>
      <c r="E103" s="33">
        <v>0</v>
      </c>
      <c r="F103" s="9">
        <v>0</v>
      </c>
      <c r="G103" s="2">
        <v>115</v>
      </c>
      <c r="H103" s="9">
        <f t="shared" si="3"/>
        <v>100</v>
      </c>
    </row>
    <row r="104" spans="2:8" ht="17.45" customHeight="1" x14ac:dyDescent="0.3">
      <c r="B104" s="33">
        <v>23010077</v>
      </c>
      <c r="C104" s="33">
        <v>0</v>
      </c>
      <c r="D104" s="33">
        <v>0</v>
      </c>
      <c r="E104" s="33">
        <v>0</v>
      </c>
      <c r="F104" s="9">
        <v>0</v>
      </c>
      <c r="G104" s="2">
        <v>115</v>
      </c>
      <c r="H104" s="9">
        <f t="shared" si="3"/>
        <v>100</v>
      </c>
    </row>
    <row r="105" spans="2:8" ht="17.45" customHeight="1" x14ac:dyDescent="0.3">
      <c r="B105" s="33">
        <v>23010080</v>
      </c>
      <c r="C105" s="33">
        <v>0</v>
      </c>
      <c r="D105" s="33">
        <v>0</v>
      </c>
      <c r="E105" s="33">
        <v>0</v>
      </c>
      <c r="F105" s="9">
        <v>0</v>
      </c>
      <c r="G105" s="2">
        <v>115</v>
      </c>
      <c r="H105" s="9">
        <f t="shared" si="3"/>
        <v>100</v>
      </c>
    </row>
    <row r="106" spans="2:8" ht="17.45" customHeight="1" x14ac:dyDescent="0.3">
      <c r="B106" s="33">
        <v>23010081</v>
      </c>
      <c r="C106" s="33">
        <v>0</v>
      </c>
      <c r="D106" s="33">
        <v>0</v>
      </c>
      <c r="E106" s="33">
        <v>0</v>
      </c>
      <c r="F106" s="9">
        <v>0</v>
      </c>
      <c r="G106" s="2">
        <v>115</v>
      </c>
      <c r="H106" s="9">
        <f t="shared" si="3"/>
        <v>100</v>
      </c>
    </row>
    <row r="107" spans="2:8" x14ac:dyDescent="0.3">
      <c r="B107" s="33">
        <v>23010083</v>
      </c>
      <c r="C107" s="33">
        <v>0</v>
      </c>
      <c r="D107" s="33">
        <v>0</v>
      </c>
      <c r="E107" s="33">
        <v>0</v>
      </c>
      <c r="F107" s="9">
        <v>0</v>
      </c>
      <c r="G107" s="2">
        <v>115</v>
      </c>
      <c r="H107" s="9">
        <f t="shared" si="3"/>
        <v>100</v>
      </c>
    </row>
    <row r="108" spans="2:8" ht="17.45" customHeight="1" x14ac:dyDescent="0.3">
      <c r="B108" s="33">
        <v>23010084</v>
      </c>
      <c r="C108" s="33">
        <v>0</v>
      </c>
      <c r="D108" s="33">
        <v>0</v>
      </c>
      <c r="E108" s="33">
        <v>0</v>
      </c>
      <c r="F108" s="9">
        <v>0</v>
      </c>
      <c r="G108" s="2">
        <v>115</v>
      </c>
      <c r="H108" s="9">
        <f t="shared" si="3"/>
        <v>100</v>
      </c>
    </row>
    <row r="109" spans="2:8" ht="17.45" customHeight="1" x14ac:dyDescent="0.3">
      <c r="B109" s="33">
        <v>23010085</v>
      </c>
      <c r="C109" s="33">
        <v>0</v>
      </c>
      <c r="D109" s="33">
        <v>0</v>
      </c>
      <c r="E109" s="33">
        <v>0</v>
      </c>
      <c r="F109" s="9">
        <v>0</v>
      </c>
      <c r="G109" s="2">
        <v>115</v>
      </c>
      <c r="H109" s="9">
        <f t="shared" si="3"/>
        <v>100</v>
      </c>
    </row>
    <row r="110" spans="2:8" ht="17.45" customHeight="1" x14ac:dyDescent="0.3">
      <c r="B110" s="33">
        <v>23010088</v>
      </c>
      <c r="C110" s="33">
        <v>0</v>
      </c>
      <c r="D110" s="33">
        <v>0</v>
      </c>
      <c r="E110" s="33">
        <v>0</v>
      </c>
      <c r="F110" s="9">
        <v>0</v>
      </c>
      <c r="G110" s="2">
        <v>115</v>
      </c>
      <c r="H110" s="9">
        <f t="shared" si="3"/>
        <v>100</v>
      </c>
    </row>
    <row r="111" spans="2:8" ht="17.45" customHeight="1" x14ac:dyDescent="0.3">
      <c r="B111" s="33">
        <v>23010097</v>
      </c>
      <c r="C111" s="33">
        <v>0</v>
      </c>
      <c r="D111" s="33">
        <v>0</v>
      </c>
      <c r="E111" s="33">
        <v>0</v>
      </c>
      <c r="F111" s="9">
        <v>0</v>
      </c>
      <c r="G111" s="2">
        <v>115</v>
      </c>
      <c r="H111" s="9">
        <f t="shared" si="3"/>
        <v>100</v>
      </c>
    </row>
    <row r="112" spans="2:8" x14ac:dyDescent="0.3">
      <c r="B112" s="33">
        <v>23010098</v>
      </c>
      <c r="C112" s="33">
        <v>0</v>
      </c>
      <c r="D112" s="33">
        <v>0</v>
      </c>
      <c r="E112" s="33">
        <v>0</v>
      </c>
      <c r="F112" s="9">
        <v>0</v>
      </c>
      <c r="G112" s="2">
        <v>115</v>
      </c>
      <c r="H112" s="9">
        <f t="shared" si="3"/>
        <v>100</v>
      </c>
    </row>
    <row r="113" spans="2:8" x14ac:dyDescent="0.3">
      <c r="B113" s="33">
        <v>23010100</v>
      </c>
      <c r="C113" s="33">
        <v>0</v>
      </c>
      <c r="D113" s="33">
        <v>0</v>
      </c>
      <c r="E113" s="33">
        <v>0</v>
      </c>
      <c r="F113" s="9">
        <v>0</v>
      </c>
      <c r="G113" s="2">
        <v>115</v>
      </c>
      <c r="H113" s="9">
        <f t="shared" si="3"/>
        <v>100</v>
      </c>
    </row>
    <row r="114" spans="2:8" x14ac:dyDescent="0.3">
      <c r="B114" s="33">
        <v>23010107</v>
      </c>
      <c r="C114" s="33">
        <v>0</v>
      </c>
      <c r="D114" s="33">
        <v>0</v>
      </c>
      <c r="E114" s="33">
        <v>0</v>
      </c>
      <c r="F114" s="9">
        <v>0</v>
      </c>
      <c r="G114" s="2">
        <v>115</v>
      </c>
      <c r="H114" s="9">
        <f t="shared" si="3"/>
        <v>100</v>
      </c>
    </row>
    <row r="115" spans="2:8" x14ac:dyDescent="0.3">
      <c r="B115" s="33">
        <v>23010108</v>
      </c>
      <c r="C115" s="33">
        <v>0</v>
      </c>
      <c r="D115" s="33">
        <v>0</v>
      </c>
      <c r="E115" s="33">
        <v>0</v>
      </c>
      <c r="F115" s="9">
        <v>0</v>
      </c>
      <c r="G115" s="2">
        <v>115</v>
      </c>
      <c r="H115" s="9">
        <f t="shared" si="3"/>
        <v>100</v>
      </c>
    </row>
    <row r="116" spans="2:8" x14ac:dyDescent="0.3">
      <c r="B116" s="33">
        <v>23010109</v>
      </c>
      <c r="C116" s="33">
        <v>0</v>
      </c>
      <c r="D116" s="33">
        <v>0</v>
      </c>
      <c r="E116" s="33">
        <v>0</v>
      </c>
      <c r="F116" s="9">
        <v>0</v>
      </c>
      <c r="G116" s="2">
        <v>115</v>
      </c>
      <c r="H116" s="9">
        <f t="shared" si="3"/>
        <v>100</v>
      </c>
    </row>
    <row r="117" spans="2:8" x14ac:dyDescent="0.3">
      <c r="B117" s="33">
        <v>23010113</v>
      </c>
      <c r="C117" s="33">
        <v>0</v>
      </c>
      <c r="D117" s="33">
        <v>0</v>
      </c>
      <c r="E117" s="33">
        <v>0</v>
      </c>
      <c r="F117" s="9">
        <v>0</v>
      </c>
      <c r="G117" s="2">
        <v>115</v>
      </c>
      <c r="H117" s="9">
        <f t="shared" si="3"/>
        <v>100</v>
      </c>
    </row>
    <row r="118" spans="2:8" x14ac:dyDescent="0.3">
      <c r="B118" s="33">
        <v>23010120</v>
      </c>
      <c r="C118" s="33">
        <v>0</v>
      </c>
      <c r="D118" s="33">
        <v>0</v>
      </c>
      <c r="E118" s="33">
        <v>0</v>
      </c>
      <c r="F118" s="9">
        <v>0</v>
      </c>
      <c r="G118" s="2">
        <v>115</v>
      </c>
      <c r="H118" s="9">
        <f t="shared" si="3"/>
        <v>100</v>
      </c>
    </row>
    <row r="119" spans="2:8" x14ac:dyDescent="0.3">
      <c r="B119" s="33">
        <v>23010121</v>
      </c>
      <c r="C119" s="33">
        <v>0</v>
      </c>
      <c r="D119" s="33">
        <v>0</v>
      </c>
      <c r="E119" s="33">
        <v>0</v>
      </c>
      <c r="F119" s="9">
        <v>0</v>
      </c>
      <c r="G119" s="2">
        <v>115</v>
      </c>
      <c r="H119" s="9">
        <f t="shared" si="3"/>
        <v>100</v>
      </c>
    </row>
  </sheetData>
  <mergeCells count="1">
    <mergeCell ref="B1:S2"/>
  </mergeCells>
  <phoneticPr fontId="7" type="noConversion"/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B1:P119"/>
  <sheetViews>
    <sheetView showGridLines="0" tabSelected="1" zoomScale="85" zoomScaleNormal="85" workbookViewId="0">
      <selection activeCell="T38" sqref="T38"/>
    </sheetView>
  </sheetViews>
  <sheetFormatPr defaultRowHeight="16.5" x14ac:dyDescent="0.3"/>
  <cols>
    <col min="2" max="2" width="10.75" bestFit="1" customWidth="1"/>
  </cols>
  <sheetData>
    <row r="1" spans="2:16" ht="16.5" customHeight="1" x14ac:dyDescent="0.3">
      <c r="B1" s="34" t="s">
        <v>44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6" ht="16.5" customHeight="1" x14ac:dyDescent="0.3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4" spans="2:16" ht="17.25" thickBot="1" x14ac:dyDescent="0.35">
      <c r="B4" s="18" t="s">
        <v>11</v>
      </c>
      <c r="C4" s="18" t="s">
        <v>10</v>
      </c>
      <c r="D4" s="23" t="s">
        <v>12</v>
      </c>
      <c r="E4" s="3" t="s">
        <v>8</v>
      </c>
      <c r="N4" s="12" t="s">
        <v>7</v>
      </c>
      <c r="O4" s="11" t="s">
        <v>6</v>
      </c>
      <c r="P4" s="10" t="s">
        <v>5</v>
      </c>
    </row>
    <row r="5" spans="2:16" ht="17.45" customHeight="1" x14ac:dyDescent="0.3">
      <c r="B5" s="33">
        <v>23010009</v>
      </c>
      <c r="C5" s="33">
        <v>100</v>
      </c>
      <c r="D5" s="2">
        <v>1</v>
      </c>
      <c r="E5" s="9">
        <f>D5/71*100</f>
        <v>1.4084507042253522</v>
      </c>
      <c r="N5" s="28">
        <v>100</v>
      </c>
      <c r="O5" s="6">
        <f>FREQUENCY($C$5:$C$119,N5:N44)</f>
        <v>1</v>
      </c>
      <c r="P5" s="5">
        <f>O5</f>
        <v>1</v>
      </c>
    </row>
    <row r="6" spans="2:16" x14ac:dyDescent="0.3">
      <c r="B6" s="33">
        <v>23010018</v>
      </c>
      <c r="C6" s="33">
        <v>97.5</v>
      </c>
      <c r="D6" s="2">
        <v>2</v>
      </c>
      <c r="E6" s="9">
        <f t="shared" ref="E6:E69" si="0">D6/71*100</f>
        <v>2.8169014084507045</v>
      </c>
      <c r="N6" s="8">
        <v>97.5</v>
      </c>
      <c r="O6" s="6">
        <f>FREQUENCY($C$5:$C$119,N6:N45)</f>
        <v>1</v>
      </c>
      <c r="P6" s="5">
        <f>P5+O6</f>
        <v>2</v>
      </c>
    </row>
    <row r="7" spans="2:16" x14ac:dyDescent="0.3">
      <c r="B7" s="33">
        <v>23010025</v>
      </c>
      <c r="C7" s="33">
        <v>95</v>
      </c>
      <c r="D7" s="2">
        <v>3</v>
      </c>
      <c r="E7" s="9">
        <f t="shared" si="0"/>
        <v>4.225352112676056</v>
      </c>
      <c r="N7" s="8">
        <v>95</v>
      </c>
      <c r="O7" s="6">
        <f>FREQUENCY($C$5:$C$119,N7:N46)</f>
        <v>2</v>
      </c>
      <c r="P7" s="5">
        <f>P6+O7</f>
        <v>4</v>
      </c>
    </row>
    <row r="8" spans="2:16" x14ac:dyDescent="0.3">
      <c r="B8" s="33">
        <v>23010091</v>
      </c>
      <c r="C8" s="33">
        <v>95</v>
      </c>
      <c r="D8" s="2">
        <v>3</v>
      </c>
      <c r="E8" s="9">
        <f t="shared" si="0"/>
        <v>4.225352112676056</v>
      </c>
      <c r="N8" s="7">
        <v>92.5</v>
      </c>
      <c r="O8" s="6">
        <f>FREQUENCY($C$5:$C$119,N8:N46)</f>
        <v>7</v>
      </c>
      <c r="P8" s="5">
        <f t="shared" ref="P8:P45" si="1">P7+O8</f>
        <v>11</v>
      </c>
    </row>
    <row r="9" spans="2:16" x14ac:dyDescent="0.3">
      <c r="B9" s="33">
        <v>23010008</v>
      </c>
      <c r="C9" s="33">
        <v>92.5</v>
      </c>
      <c r="D9" s="2">
        <v>5</v>
      </c>
      <c r="E9" s="9">
        <f t="shared" si="0"/>
        <v>7.042253521126761</v>
      </c>
      <c r="N9" s="8">
        <v>90</v>
      </c>
      <c r="O9" s="6">
        <f>FREQUENCY($C$5:$C$119,N9:N46)</f>
        <v>4</v>
      </c>
      <c r="P9" s="5">
        <f t="shared" si="1"/>
        <v>15</v>
      </c>
    </row>
    <row r="10" spans="2:16" x14ac:dyDescent="0.3">
      <c r="B10" s="33">
        <v>23010016</v>
      </c>
      <c r="C10" s="33">
        <v>92.5</v>
      </c>
      <c r="D10" s="2">
        <v>5</v>
      </c>
      <c r="E10" s="9">
        <f t="shared" si="0"/>
        <v>7.042253521126761</v>
      </c>
      <c r="N10" s="8">
        <v>87.5</v>
      </c>
      <c r="O10" s="6">
        <f>FREQUENCY($C$5:$C$119,N10:N46)</f>
        <v>4</v>
      </c>
      <c r="P10" s="5">
        <f t="shared" si="1"/>
        <v>19</v>
      </c>
    </row>
    <row r="11" spans="2:16" ht="17.45" customHeight="1" x14ac:dyDescent="0.3">
      <c r="B11" s="33">
        <v>23010053</v>
      </c>
      <c r="C11" s="33">
        <v>92.5</v>
      </c>
      <c r="D11" s="2">
        <v>5</v>
      </c>
      <c r="E11" s="9">
        <f t="shared" si="0"/>
        <v>7.042253521126761</v>
      </c>
      <c r="N11" s="7">
        <v>85</v>
      </c>
      <c r="O11" s="6">
        <f t="shared" ref="O11:O45" si="2">FREQUENCY($C$5:$C$119,N11:N50)</f>
        <v>7</v>
      </c>
      <c r="P11" s="5">
        <f t="shared" si="1"/>
        <v>26</v>
      </c>
    </row>
    <row r="12" spans="2:16" x14ac:dyDescent="0.3">
      <c r="B12" s="33">
        <v>23010063</v>
      </c>
      <c r="C12" s="33">
        <v>92.5</v>
      </c>
      <c r="D12" s="2">
        <v>5</v>
      </c>
      <c r="E12" s="9">
        <f t="shared" si="0"/>
        <v>7.042253521126761</v>
      </c>
      <c r="N12" s="8">
        <v>82.5</v>
      </c>
      <c r="O12" s="6">
        <f t="shared" si="2"/>
        <v>6</v>
      </c>
      <c r="P12" s="5">
        <f t="shared" si="1"/>
        <v>32</v>
      </c>
    </row>
    <row r="13" spans="2:16" ht="17.45" customHeight="1" x14ac:dyDescent="0.3">
      <c r="B13" s="33">
        <v>23010092</v>
      </c>
      <c r="C13" s="33">
        <v>92.5</v>
      </c>
      <c r="D13" s="2">
        <v>5</v>
      </c>
      <c r="E13" s="9">
        <f t="shared" si="0"/>
        <v>7.042253521126761</v>
      </c>
      <c r="N13" s="8">
        <v>80</v>
      </c>
      <c r="O13" s="6">
        <f t="shared" si="2"/>
        <v>6</v>
      </c>
      <c r="P13" s="5">
        <f t="shared" si="1"/>
        <v>38</v>
      </c>
    </row>
    <row r="14" spans="2:16" ht="17.45" customHeight="1" x14ac:dyDescent="0.3">
      <c r="B14" s="33">
        <v>23010101</v>
      </c>
      <c r="C14" s="33">
        <v>92.5</v>
      </c>
      <c r="D14" s="2">
        <v>5</v>
      </c>
      <c r="E14" s="9">
        <f t="shared" si="0"/>
        <v>7.042253521126761</v>
      </c>
      <c r="N14" s="7">
        <v>77.5</v>
      </c>
      <c r="O14" s="6">
        <f t="shared" si="2"/>
        <v>2</v>
      </c>
      <c r="P14" s="5">
        <f t="shared" si="1"/>
        <v>40</v>
      </c>
    </row>
    <row r="15" spans="2:16" x14ac:dyDescent="0.3">
      <c r="B15" s="33">
        <v>23010103</v>
      </c>
      <c r="C15" s="33">
        <v>92.5</v>
      </c>
      <c r="D15" s="2">
        <v>11</v>
      </c>
      <c r="E15" s="9">
        <f t="shared" si="0"/>
        <v>15.492957746478872</v>
      </c>
      <c r="N15" s="8">
        <v>75</v>
      </c>
      <c r="O15" s="6">
        <f t="shared" si="2"/>
        <v>3</v>
      </c>
      <c r="P15" s="5">
        <f t="shared" si="1"/>
        <v>43</v>
      </c>
    </row>
    <row r="16" spans="2:16" x14ac:dyDescent="0.3">
      <c r="B16" s="33">
        <v>23010006</v>
      </c>
      <c r="C16" s="33">
        <v>90</v>
      </c>
      <c r="D16" s="2">
        <v>12</v>
      </c>
      <c r="E16" s="9">
        <f t="shared" si="0"/>
        <v>16.901408450704224</v>
      </c>
      <c r="N16" s="8">
        <v>72.5</v>
      </c>
      <c r="O16" s="6">
        <f t="shared" si="2"/>
        <v>7</v>
      </c>
      <c r="P16" s="5">
        <f t="shared" si="1"/>
        <v>50</v>
      </c>
    </row>
    <row r="17" spans="2:16" x14ac:dyDescent="0.3">
      <c r="B17" s="33">
        <v>23010048</v>
      </c>
      <c r="C17" s="33">
        <v>90</v>
      </c>
      <c r="D17" s="2">
        <v>12</v>
      </c>
      <c r="E17" s="9">
        <f t="shared" si="0"/>
        <v>16.901408450704224</v>
      </c>
      <c r="N17" s="7">
        <v>70</v>
      </c>
      <c r="O17" s="6">
        <f t="shared" si="2"/>
        <v>5</v>
      </c>
      <c r="P17" s="5">
        <f t="shared" si="1"/>
        <v>55</v>
      </c>
    </row>
    <row r="18" spans="2:16" x14ac:dyDescent="0.3">
      <c r="B18" s="33">
        <v>23010096</v>
      </c>
      <c r="C18" s="33">
        <v>90</v>
      </c>
      <c r="D18" s="2">
        <v>12</v>
      </c>
      <c r="E18" s="9">
        <f t="shared" si="0"/>
        <v>16.901408450704224</v>
      </c>
      <c r="N18" s="8">
        <v>67.5</v>
      </c>
      <c r="O18" s="6">
        <f t="shared" si="2"/>
        <v>1</v>
      </c>
      <c r="P18" s="5">
        <f t="shared" si="1"/>
        <v>56</v>
      </c>
    </row>
    <row r="19" spans="2:16" ht="17.45" customHeight="1" x14ac:dyDescent="0.3">
      <c r="B19" s="33">
        <v>23010110</v>
      </c>
      <c r="C19" s="33">
        <v>90</v>
      </c>
      <c r="D19" s="2">
        <v>12</v>
      </c>
      <c r="E19" s="9">
        <f t="shared" si="0"/>
        <v>16.901408450704224</v>
      </c>
      <c r="N19" s="8">
        <v>65</v>
      </c>
      <c r="O19" s="6">
        <f t="shared" si="2"/>
        <v>3</v>
      </c>
      <c r="P19" s="5">
        <f t="shared" si="1"/>
        <v>59</v>
      </c>
    </row>
    <row r="20" spans="2:16" ht="17.45" customHeight="1" x14ac:dyDescent="0.3">
      <c r="B20" s="33">
        <v>23010055</v>
      </c>
      <c r="C20" s="33">
        <v>87.5</v>
      </c>
      <c r="D20" s="2">
        <v>16</v>
      </c>
      <c r="E20" s="9">
        <f t="shared" si="0"/>
        <v>22.535211267605636</v>
      </c>
      <c r="N20" s="7">
        <v>62.5</v>
      </c>
      <c r="O20" s="6">
        <f t="shared" si="2"/>
        <v>0</v>
      </c>
      <c r="P20" s="5">
        <f t="shared" si="1"/>
        <v>59</v>
      </c>
    </row>
    <row r="21" spans="2:16" x14ac:dyDescent="0.3">
      <c r="B21" s="33">
        <v>23010056</v>
      </c>
      <c r="C21" s="33">
        <v>87.5</v>
      </c>
      <c r="D21" s="2">
        <v>16</v>
      </c>
      <c r="E21" s="9">
        <f t="shared" si="0"/>
        <v>22.535211267605636</v>
      </c>
      <c r="N21" s="8">
        <v>60</v>
      </c>
      <c r="O21" s="6">
        <f t="shared" si="2"/>
        <v>2</v>
      </c>
      <c r="P21" s="5">
        <f t="shared" si="1"/>
        <v>61</v>
      </c>
    </row>
    <row r="22" spans="2:16" x14ac:dyDescent="0.3">
      <c r="B22" s="33">
        <v>23010070</v>
      </c>
      <c r="C22" s="33">
        <v>87.5</v>
      </c>
      <c r="D22" s="2">
        <v>16</v>
      </c>
      <c r="E22" s="9">
        <f t="shared" si="0"/>
        <v>22.535211267605636</v>
      </c>
      <c r="N22" s="8">
        <v>57.5</v>
      </c>
      <c r="O22" s="6">
        <f t="shared" si="2"/>
        <v>1</v>
      </c>
      <c r="P22" s="5">
        <f t="shared" si="1"/>
        <v>62</v>
      </c>
    </row>
    <row r="23" spans="2:16" x14ac:dyDescent="0.3">
      <c r="B23" s="33">
        <v>23010090</v>
      </c>
      <c r="C23" s="33">
        <v>87.5</v>
      </c>
      <c r="D23" s="2">
        <v>16</v>
      </c>
      <c r="E23" s="9">
        <f t="shared" si="0"/>
        <v>22.535211267605636</v>
      </c>
      <c r="N23" s="7">
        <v>55</v>
      </c>
      <c r="O23" s="6">
        <f t="shared" si="2"/>
        <v>3</v>
      </c>
      <c r="P23" s="5">
        <f t="shared" si="1"/>
        <v>65</v>
      </c>
    </row>
    <row r="24" spans="2:16" x14ac:dyDescent="0.3">
      <c r="B24" s="33">
        <v>23010001</v>
      </c>
      <c r="C24" s="33">
        <v>85</v>
      </c>
      <c r="D24" s="2">
        <v>20</v>
      </c>
      <c r="E24" s="9">
        <f t="shared" si="0"/>
        <v>28.169014084507044</v>
      </c>
      <c r="N24" s="8">
        <v>52.5</v>
      </c>
      <c r="O24" s="6">
        <f t="shared" si="2"/>
        <v>0</v>
      </c>
      <c r="P24" s="5">
        <f t="shared" si="1"/>
        <v>65</v>
      </c>
    </row>
    <row r="25" spans="2:16" x14ac:dyDescent="0.3">
      <c r="B25" s="33">
        <v>23010003</v>
      </c>
      <c r="C25" s="33">
        <v>85</v>
      </c>
      <c r="D25" s="2">
        <v>20</v>
      </c>
      <c r="E25" s="9">
        <f t="shared" si="0"/>
        <v>28.169014084507044</v>
      </c>
      <c r="N25" s="8">
        <v>50</v>
      </c>
      <c r="O25" s="6">
        <f t="shared" si="2"/>
        <v>1</v>
      </c>
      <c r="P25" s="5">
        <f t="shared" si="1"/>
        <v>66</v>
      </c>
    </row>
    <row r="26" spans="2:16" x14ac:dyDescent="0.3">
      <c r="B26" s="33">
        <v>23010022</v>
      </c>
      <c r="C26" s="33">
        <v>85</v>
      </c>
      <c r="D26" s="2">
        <v>20</v>
      </c>
      <c r="E26" s="9">
        <f t="shared" si="0"/>
        <v>28.169014084507044</v>
      </c>
      <c r="N26" s="7">
        <v>47.5</v>
      </c>
      <c r="O26" s="6">
        <f t="shared" si="2"/>
        <v>1</v>
      </c>
      <c r="P26" s="5">
        <f t="shared" si="1"/>
        <v>67</v>
      </c>
    </row>
    <row r="27" spans="2:16" x14ac:dyDescent="0.3">
      <c r="B27" s="33">
        <v>23010031</v>
      </c>
      <c r="C27" s="33">
        <v>85</v>
      </c>
      <c r="D27" s="2">
        <v>20</v>
      </c>
      <c r="E27" s="9">
        <f t="shared" si="0"/>
        <v>28.169014084507044</v>
      </c>
      <c r="N27" s="8">
        <v>45</v>
      </c>
      <c r="O27" s="6">
        <f t="shared" si="2"/>
        <v>0</v>
      </c>
      <c r="P27" s="5">
        <f t="shared" si="1"/>
        <v>67</v>
      </c>
    </row>
    <row r="28" spans="2:16" x14ac:dyDescent="0.3">
      <c r="B28" s="33">
        <v>23010044</v>
      </c>
      <c r="C28" s="33">
        <v>85</v>
      </c>
      <c r="D28" s="2">
        <v>20</v>
      </c>
      <c r="E28" s="9">
        <f t="shared" si="0"/>
        <v>28.169014084507044</v>
      </c>
      <c r="N28" s="8">
        <v>42.5</v>
      </c>
      <c r="O28" s="6">
        <f t="shared" si="2"/>
        <v>0</v>
      </c>
      <c r="P28" s="5">
        <f t="shared" si="1"/>
        <v>67</v>
      </c>
    </row>
    <row r="29" spans="2:16" ht="17.45" customHeight="1" x14ac:dyDescent="0.3">
      <c r="B29" s="33">
        <v>23010089</v>
      </c>
      <c r="C29" s="33">
        <v>85</v>
      </c>
      <c r="D29" s="2">
        <v>20</v>
      </c>
      <c r="E29" s="9">
        <f t="shared" si="0"/>
        <v>28.169014084507044</v>
      </c>
      <c r="N29" s="7">
        <v>40</v>
      </c>
      <c r="O29" s="6">
        <f t="shared" si="2"/>
        <v>2</v>
      </c>
      <c r="P29" s="5">
        <f t="shared" si="1"/>
        <v>69</v>
      </c>
    </row>
    <row r="30" spans="2:16" x14ac:dyDescent="0.3">
      <c r="B30" s="33">
        <v>23010094</v>
      </c>
      <c r="C30" s="33">
        <v>85</v>
      </c>
      <c r="D30" s="2">
        <v>20</v>
      </c>
      <c r="E30" s="9">
        <f t="shared" si="0"/>
        <v>28.169014084507044</v>
      </c>
      <c r="N30" s="8">
        <v>37.5</v>
      </c>
      <c r="O30" s="6">
        <f t="shared" si="2"/>
        <v>1</v>
      </c>
      <c r="P30" s="5">
        <f t="shared" si="1"/>
        <v>70</v>
      </c>
    </row>
    <row r="31" spans="2:16" x14ac:dyDescent="0.3">
      <c r="B31" s="33">
        <v>23010013</v>
      </c>
      <c r="C31" s="33">
        <v>82.5</v>
      </c>
      <c r="D31" s="2">
        <v>27</v>
      </c>
      <c r="E31" s="9">
        <f t="shared" si="0"/>
        <v>38.028169014084504</v>
      </c>
      <c r="N31" s="8">
        <v>35</v>
      </c>
      <c r="O31" s="6">
        <f t="shared" si="2"/>
        <v>0</v>
      </c>
      <c r="P31" s="5">
        <f t="shared" si="1"/>
        <v>70</v>
      </c>
    </row>
    <row r="32" spans="2:16" ht="17.45" customHeight="1" x14ac:dyDescent="0.3">
      <c r="B32" s="33">
        <v>23010015</v>
      </c>
      <c r="C32" s="33">
        <v>82.5</v>
      </c>
      <c r="D32" s="2">
        <v>27</v>
      </c>
      <c r="E32" s="9">
        <f t="shared" si="0"/>
        <v>38.028169014084504</v>
      </c>
      <c r="N32" s="7">
        <v>32.5</v>
      </c>
      <c r="O32" s="6">
        <f t="shared" si="2"/>
        <v>0</v>
      </c>
      <c r="P32" s="5">
        <f t="shared" si="1"/>
        <v>70</v>
      </c>
    </row>
    <row r="33" spans="2:16" ht="17.45" customHeight="1" x14ac:dyDescent="0.3">
      <c r="B33" s="33">
        <v>23010026</v>
      </c>
      <c r="C33" s="33">
        <v>82.5</v>
      </c>
      <c r="D33" s="2">
        <v>27</v>
      </c>
      <c r="E33" s="9">
        <f t="shared" si="0"/>
        <v>38.028169014084504</v>
      </c>
      <c r="N33" s="8">
        <v>30</v>
      </c>
      <c r="O33" s="6">
        <f t="shared" si="2"/>
        <v>0</v>
      </c>
      <c r="P33" s="5">
        <f t="shared" si="1"/>
        <v>70</v>
      </c>
    </row>
    <row r="34" spans="2:16" x14ac:dyDescent="0.3">
      <c r="B34" s="33">
        <v>23010034</v>
      </c>
      <c r="C34" s="33">
        <v>82.5</v>
      </c>
      <c r="D34" s="2">
        <v>27</v>
      </c>
      <c r="E34" s="9">
        <f t="shared" si="0"/>
        <v>38.028169014084504</v>
      </c>
      <c r="N34" s="8">
        <v>27.5</v>
      </c>
      <c r="O34" s="6">
        <f t="shared" si="2"/>
        <v>0</v>
      </c>
      <c r="P34" s="5">
        <f t="shared" si="1"/>
        <v>70</v>
      </c>
    </row>
    <row r="35" spans="2:16" ht="17.45" customHeight="1" x14ac:dyDescent="0.3">
      <c r="B35" s="33">
        <v>23010038</v>
      </c>
      <c r="C35" s="33">
        <v>82.5</v>
      </c>
      <c r="D35" s="2">
        <v>27</v>
      </c>
      <c r="E35" s="9">
        <f t="shared" si="0"/>
        <v>38.028169014084504</v>
      </c>
      <c r="N35" s="7">
        <v>25</v>
      </c>
      <c r="O35" s="6">
        <f t="shared" si="2"/>
        <v>0</v>
      </c>
      <c r="P35" s="5">
        <f t="shared" si="1"/>
        <v>70</v>
      </c>
    </row>
    <row r="36" spans="2:16" x14ac:dyDescent="0.3">
      <c r="B36" s="33">
        <v>23010067</v>
      </c>
      <c r="C36" s="33">
        <v>82.5</v>
      </c>
      <c r="D36" s="2">
        <v>27</v>
      </c>
      <c r="E36" s="9">
        <f t="shared" si="0"/>
        <v>38.028169014084504</v>
      </c>
      <c r="N36" s="8">
        <v>22.5</v>
      </c>
      <c r="O36" s="6">
        <f t="shared" si="2"/>
        <v>0</v>
      </c>
      <c r="P36" s="5">
        <f t="shared" si="1"/>
        <v>70</v>
      </c>
    </row>
    <row r="37" spans="2:16" x14ac:dyDescent="0.3">
      <c r="B37" s="33">
        <v>23010017</v>
      </c>
      <c r="C37" s="33">
        <v>80</v>
      </c>
      <c r="D37" s="2">
        <v>33</v>
      </c>
      <c r="E37" s="9">
        <f t="shared" si="0"/>
        <v>46.478873239436616</v>
      </c>
      <c r="N37" s="8">
        <v>20</v>
      </c>
      <c r="O37" s="6">
        <f t="shared" si="2"/>
        <v>0</v>
      </c>
      <c r="P37" s="5">
        <f t="shared" si="1"/>
        <v>70</v>
      </c>
    </row>
    <row r="38" spans="2:16" ht="17.45" customHeight="1" x14ac:dyDescent="0.3">
      <c r="B38" s="33">
        <v>23010019</v>
      </c>
      <c r="C38" s="33">
        <v>80</v>
      </c>
      <c r="D38" s="2">
        <v>33</v>
      </c>
      <c r="E38" s="9">
        <f t="shared" si="0"/>
        <v>46.478873239436616</v>
      </c>
      <c r="N38" s="7">
        <v>17.5</v>
      </c>
      <c r="O38" s="6">
        <f t="shared" si="2"/>
        <v>0</v>
      </c>
      <c r="P38" s="5">
        <f t="shared" si="1"/>
        <v>70</v>
      </c>
    </row>
    <row r="39" spans="2:16" ht="17.45" customHeight="1" x14ac:dyDescent="0.3">
      <c r="B39" s="33">
        <v>23010029</v>
      </c>
      <c r="C39" s="33">
        <v>80</v>
      </c>
      <c r="D39" s="2">
        <v>33</v>
      </c>
      <c r="E39" s="9">
        <f t="shared" si="0"/>
        <v>46.478873239436616</v>
      </c>
      <c r="N39" s="8">
        <v>15</v>
      </c>
      <c r="O39" s="6">
        <f t="shared" si="2"/>
        <v>0</v>
      </c>
      <c r="P39" s="5">
        <f t="shared" si="1"/>
        <v>70</v>
      </c>
    </row>
    <row r="40" spans="2:16" x14ac:dyDescent="0.3">
      <c r="B40" s="33">
        <v>23010078</v>
      </c>
      <c r="C40" s="33">
        <v>80</v>
      </c>
      <c r="D40" s="2">
        <v>33</v>
      </c>
      <c r="E40" s="9">
        <f t="shared" si="0"/>
        <v>46.478873239436616</v>
      </c>
      <c r="N40" s="8">
        <v>12.5</v>
      </c>
      <c r="O40" s="6">
        <f t="shared" si="2"/>
        <v>0</v>
      </c>
      <c r="P40" s="5">
        <f t="shared" si="1"/>
        <v>70</v>
      </c>
    </row>
    <row r="41" spans="2:16" ht="17.45" customHeight="1" x14ac:dyDescent="0.3">
      <c r="B41" s="33">
        <v>23010087</v>
      </c>
      <c r="C41" s="33">
        <v>80</v>
      </c>
      <c r="D41" s="2">
        <v>33</v>
      </c>
      <c r="E41" s="9">
        <f t="shared" si="0"/>
        <v>46.478873239436616</v>
      </c>
      <c r="N41" s="7">
        <v>10</v>
      </c>
      <c r="O41" s="6">
        <f t="shared" si="2"/>
        <v>0</v>
      </c>
      <c r="P41" s="5">
        <f t="shared" si="1"/>
        <v>70</v>
      </c>
    </row>
    <row r="42" spans="2:16" x14ac:dyDescent="0.3">
      <c r="B42" s="33">
        <v>23010106</v>
      </c>
      <c r="C42" s="33">
        <v>80</v>
      </c>
      <c r="D42" s="2">
        <v>33</v>
      </c>
      <c r="E42" s="9">
        <f t="shared" si="0"/>
        <v>46.478873239436616</v>
      </c>
      <c r="N42" s="8">
        <v>7.5</v>
      </c>
      <c r="O42" s="6">
        <f t="shared" si="2"/>
        <v>0</v>
      </c>
      <c r="P42" s="5">
        <f t="shared" si="1"/>
        <v>70</v>
      </c>
    </row>
    <row r="43" spans="2:16" x14ac:dyDescent="0.3">
      <c r="B43" s="33">
        <v>23010058</v>
      </c>
      <c r="C43" s="33">
        <v>77.5</v>
      </c>
      <c r="D43" s="2">
        <v>39</v>
      </c>
      <c r="E43" s="9">
        <f t="shared" si="0"/>
        <v>54.929577464788736</v>
      </c>
      <c r="N43" s="8">
        <v>5</v>
      </c>
      <c r="O43" s="6">
        <f t="shared" si="2"/>
        <v>0</v>
      </c>
      <c r="P43" s="5">
        <f t="shared" si="1"/>
        <v>70</v>
      </c>
    </row>
    <row r="44" spans="2:16" ht="17.45" customHeight="1" x14ac:dyDescent="0.3">
      <c r="B44" s="33">
        <v>23010076</v>
      </c>
      <c r="C44" s="33">
        <v>77.5</v>
      </c>
      <c r="D44" s="2">
        <v>39</v>
      </c>
      <c r="E44" s="9">
        <f t="shared" si="0"/>
        <v>54.929577464788736</v>
      </c>
      <c r="N44" s="7">
        <v>2.5</v>
      </c>
      <c r="O44" s="6">
        <f t="shared" si="2"/>
        <v>0</v>
      </c>
      <c r="P44" s="5">
        <f t="shared" si="1"/>
        <v>70</v>
      </c>
    </row>
    <row r="45" spans="2:16" x14ac:dyDescent="0.3">
      <c r="B45" s="33">
        <v>23010004</v>
      </c>
      <c r="C45" s="33">
        <v>75</v>
      </c>
      <c r="D45" s="2">
        <v>41</v>
      </c>
      <c r="E45" s="9">
        <f t="shared" si="0"/>
        <v>57.74647887323944</v>
      </c>
      <c r="N45" s="8">
        <v>0</v>
      </c>
      <c r="O45" s="6">
        <f t="shared" si="2"/>
        <v>45</v>
      </c>
      <c r="P45" s="5">
        <f t="shared" si="1"/>
        <v>115</v>
      </c>
    </row>
    <row r="46" spans="2:16" ht="17.45" customHeight="1" x14ac:dyDescent="0.3">
      <c r="B46" s="33">
        <v>23010028</v>
      </c>
      <c r="C46" s="33">
        <v>75</v>
      </c>
      <c r="D46" s="2">
        <v>41</v>
      </c>
      <c r="E46" s="9">
        <f t="shared" si="0"/>
        <v>57.74647887323944</v>
      </c>
    </row>
    <row r="47" spans="2:16" x14ac:dyDescent="0.3">
      <c r="B47" s="33">
        <v>23010052</v>
      </c>
      <c r="C47" s="33">
        <v>75</v>
      </c>
      <c r="D47" s="2">
        <v>41</v>
      </c>
      <c r="E47" s="9">
        <f t="shared" si="0"/>
        <v>57.74647887323944</v>
      </c>
      <c r="N47" s="3" t="s">
        <v>4</v>
      </c>
      <c r="O47" s="16">
        <v>115</v>
      </c>
      <c r="P47" s="1" t="s">
        <v>3</v>
      </c>
    </row>
    <row r="48" spans="2:16" x14ac:dyDescent="0.3">
      <c r="B48" s="33">
        <v>23010011</v>
      </c>
      <c r="C48" s="33">
        <v>72.5</v>
      </c>
      <c r="D48" s="2">
        <v>44</v>
      </c>
      <c r="E48" s="9">
        <f t="shared" si="0"/>
        <v>61.971830985915489</v>
      </c>
      <c r="N48" s="3" t="s">
        <v>2</v>
      </c>
      <c r="O48" s="20">
        <f>AVERAGE(C5:C74)</f>
        <v>76.685714285714283</v>
      </c>
      <c r="P48" s="1" t="s">
        <v>0</v>
      </c>
    </row>
    <row r="49" spans="2:16" ht="17.45" customHeight="1" x14ac:dyDescent="0.3">
      <c r="B49" s="33">
        <v>23010012</v>
      </c>
      <c r="C49" s="33">
        <v>72.5</v>
      </c>
      <c r="D49" s="2">
        <v>44</v>
      </c>
      <c r="E49" s="9">
        <f t="shared" si="0"/>
        <v>61.971830985915489</v>
      </c>
      <c r="N49" s="3" t="s">
        <v>1</v>
      </c>
      <c r="O49" s="31">
        <v>97.5</v>
      </c>
      <c r="P49" s="1" t="s">
        <v>0</v>
      </c>
    </row>
    <row r="50" spans="2:16" ht="17.45" customHeight="1" x14ac:dyDescent="0.3">
      <c r="B50" s="33">
        <v>23010050</v>
      </c>
      <c r="C50" s="33">
        <v>72.5</v>
      </c>
      <c r="D50" s="2">
        <v>44</v>
      </c>
      <c r="E50" s="9">
        <f t="shared" si="0"/>
        <v>61.971830985915489</v>
      </c>
    </row>
    <row r="51" spans="2:16" x14ac:dyDescent="0.3">
      <c r="B51" s="33">
        <v>23010057</v>
      </c>
      <c r="C51" s="33">
        <v>72.5</v>
      </c>
      <c r="D51" s="2">
        <v>44</v>
      </c>
      <c r="E51" s="9">
        <f t="shared" si="0"/>
        <v>61.971830985915489</v>
      </c>
    </row>
    <row r="52" spans="2:16" x14ac:dyDescent="0.3">
      <c r="B52" s="33">
        <v>23010082</v>
      </c>
      <c r="C52" s="33">
        <v>72.5</v>
      </c>
      <c r="D52" s="2">
        <v>44</v>
      </c>
      <c r="E52" s="9">
        <f t="shared" si="0"/>
        <v>61.971830985915489</v>
      </c>
    </row>
    <row r="53" spans="2:16" ht="17.45" customHeight="1" x14ac:dyDescent="0.3">
      <c r="B53" s="33">
        <v>23010102</v>
      </c>
      <c r="C53" s="33">
        <v>72.5</v>
      </c>
      <c r="D53" s="2">
        <v>44</v>
      </c>
      <c r="E53" s="9">
        <f t="shared" si="0"/>
        <v>61.971830985915489</v>
      </c>
    </row>
    <row r="54" spans="2:16" ht="17.45" customHeight="1" x14ac:dyDescent="0.3">
      <c r="B54" s="33">
        <v>23010104</v>
      </c>
      <c r="C54" s="33">
        <v>72.5</v>
      </c>
      <c r="D54" s="2">
        <v>44</v>
      </c>
      <c r="E54" s="9">
        <f t="shared" si="0"/>
        <v>61.971830985915489</v>
      </c>
    </row>
    <row r="55" spans="2:16" x14ac:dyDescent="0.3">
      <c r="B55" s="33">
        <v>23010042</v>
      </c>
      <c r="C55" s="33">
        <v>70</v>
      </c>
      <c r="D55" s="2">
        <v>51</v>
      </c>
      <c r="E55" s="9">
        <f t="shared" si="0"/>
        <v>71.83098591549296</v>
      </c>
    </row>
    <row r="56" spans="2:16" x14ac:dyDescent="0.3">
      <c r="B56" s="33">
        <v>23010086</v>
      </c>
      <c r="C56" s="33">
        <v>70</v>
      </c>
      <c r="D56" s="2">
        <v>51</v>
      </c>
      <c r="E56" s="9">
        <f t="shared" si="0"/>
        <v>71.83098591549296</v>
      </c>
    </row>
    <row r="57" spans="2:16" ht="17.45" customHeight="1" x14ac:dyDescent="0.3">
      <c r="B57" s="33">
        <v>23010095</v>
      </c>
      <c r="C57" s="33">
        <v>70</v>
      </c>
      <c r="D57" s="2">
        <v>51</v>
      </c>
      <c r="E57" s="9">
        <f t="shared" si="0"/>
        <v>71.83098591549296</v>
      </c>
    </row>
    <row r="58" spans="2:16" ht="17.45" customHeight="1" x14ac:dyDescent="0.3">
      <c r="B58" s="33">
        <v>23010027</v>
      </c>
      <c r="C58" s="33">
        <v>68.5</v>
      </c>
      <c r="D58" s="2">
        <v>54</v>
      </c>
      <c r="E58" s="9">
        <f t="shared" si="0"/>
        <v>76.056338028169009</v>
      </c>
    </row>
    <row r="59" spans="2:16" ht="17.45" customHeight="1" x14ac:dyDescent="0.3">
      <c r="B59" s="33">
        <v>23010065</v>
      </c>
      <c r="C59" s="33">
        <v>68.5</v>
      </c>
      <c r="D59" s="2">
        <v>54</v>
      </c>
      <c r="E59" s="9">
        <f t="shared" si="0"/>
        <v>76.056338028169009</v>
      </c>
    </row>
    <row r="60" spans="2:16" x14ac:dyDescent="0.3">
      <c r="B60" s="33">
        <v>23010093</v>
      </c>
      <c r="C60" s="33">
        <v>67.5</v>
      </c>
      <c r="D60" s="2">
        <v>56</v>
      </c>
      <c r="E60" s="9">
        <f t="shared" si="0"/>
        <v>78.873239436619713</v>
      </c>
    </row>
    <row r="61" spans="2:16" ht="17.45" customHeight="1" x14ac:dyDescent="0.3">
      <c r="B61" s="33">
        <v>23010002</v>
      </c>
      <c r="C61" s="33">
        <v>65</v>
      </c>
      <c r="D61" s="2">
        <v>57</v>
      </c>
      <c r="E61" s="9">
        <f t="shared" si="0"/>
        <v>80.281690140845072</v>
      </c>
    </row>
    <row r="62" spans="2:16" ht="17.45" customHeight="1" x14ac:dyDescent="0.3">
      <c r="B62" s="33">
        <v>23010005</v>
      </c>
      <c r="C62" s="33">
        <v>65</v>
      </c>
      <c r="D62" s="2">
        <v>57</v>
      </c>
      <c r="E62" s="9">
        <f t="shared" si="0"/>
        <v>80.281690140845072</v>
      </c>
    </row>
    <row r="63" spans="2:16" x14ac:dyDescent="0.3">
      <c r="B63" s="33">
        <v>23010071</v>
      </c>
      <c r="C63" s="33">
        <v>65</v>
      </c>
      <c r="D63" s="2">
        <v>57</v>
      </c>
      <c r="E63" s="9">
        <f t="shared" si="0"/>
        <v>80.281690140845072</v>
      </c>
    </row>
    <row r="64" spans="2:16" ht="17.45" customHeight="1" x14ac:dyDescent="0.3">
      <c r="B64" s="33">
        <v>23010020</v>
      </c>
      <c r="C64" s="33">
        <v>60</v>
      </c>
      <c r="D64" s="2">
        <v>60</v>
      </c>
      <c r="E64" s="9">
        <f t="shared" si="0"/>
        <v>84.507042253521121</v>
      </c>
    </row>
    <row r="65" spans="2:5" x14ac:dyDescent="0.3">
      <c r="B65" s="33">
        <v>23010064</v>
      </c>
      <c r="C65" s="33">
        <v>60</v>
      </c>
      <c r="D65" s="2">
        <v>60</v>
      </c>
      <c r="E65" s="9">
        <f t="shared" si="0"/>
        <v>84.507042253521121</v>
      </c>
    </row>
    <row r="66" spans="2:5" ht="17.45" customHeight="1" x14ac:dyDescent="0.3">
      <c r="B66" s="33">
        <v>23010079</v>
      </c>
      <c r="C66" s="33">
        <v>57.5</v>
      </c>
      <c r="D66" s="2">
        <v>62</v>
      </c>
      <c r="E66" s="9">
        <f t="shared" si="0"/>
        <v>87.323943661971825</v>
      </c>
    </row>
    <row r="67" spans="2:5" x14ac:dyDescent="0.3">
      <c r="B67" s="33">
        <v>23010030</v>
      </c>
      <c r="C67" s="33">
        <v>55</v>
      </c>
      <c r="D67" s="2">
        <v>63</v>
      </c>
      <c r="E67" s="9">
        <f t="shared" si="0"/>
        <v>88.732394366197184</v>
      </c>
    </row>
    <row r="68" spans="2:5" x14ac:dyDescent="0.3">
      <c r="B68" s="33">
        <v>23010045</v>
      </c>
      <c r="C68" s="33">
        <v>55</v>
      </c>
      <c r="D68" s="2">
        <v>63</v>
      </c>
      <c r="E68" s="9">
        <f t="shared" si="0"/>
        <v>88.732394366197184</v>
      </c>
    </row>
    <row r="69" spans="2:5" ht="17.45" customHeight="1" x14ac:dyDescent="0.3">
      <c r="B69" s="33">
        <v>23010111</v>
      </c>
      <c r="C69" s="33">
        <v>55</v>
      </c>
      <c r="D69" s="2">
        <v>63</v>
      </c>
      <c r="E69" s="9">
        <f t="shared" si="0"/>
        <v>88.732394366197184</v>
      </c>
    </row>
    <row r="70" spans="2:5" x14ac:dyDescent="0.3">
      <c r="B70" s="33">
        <v>23010060</v>
      </c>
      <c r="C70" s="33">
        <v>50</v>
      </c>
      <c r="D70" s="2">
        <v>66</v>
      </c>
      <c r="E70" s="9">
        <f t="shared" ref="E70:E74" si="3">D70/71*100</f>
        <v>92.957746478873233</v>
      </c>
    </row>
    <row r="71" spans="2:5" x14ac:dyDescent="0.3">
      <c r="B71" s="33">
        <v>23010099</v>
      </c>
      <c r="C71" s="33">
        <v>47.5</v>
      </c>
      <c r="D71" s="2">
        <v>67</v>
      </c>
      <c r="E71" s="9">
        <f t="shared" si="3"/>
        <v>94.366197183098592</v>
      </c>
    </row>
    <row r="72" spans="2:5" x14ac:dyDescent="0.3">
      <c r="B72" s="33">
        <v>23010105</v>
      </c>
      <c r="C72" s="33">
        <v>40</v>
      </c>
      <c r="D72" s="2">
        <v>68</v>
      </c>
      <c r="E72" s="9">
        <f t="shared" si="3"/>
        <v>95.774647887323937</v>
      </c>
    </row>
    <row r="73" spans="2:5" x14ac:dyDescent="0.3">
      <c r="B73" s="33">
        <v>23010075</v>
      </c>
      <c r="C73" s="33">
        <v>38.5</v>
      </c>
      <c r="D73" s="2">
        <v>69</v>
      </c>
      <c r="E73" s="9">
        <f t="shared" si="3"/>
        <v>97.183098591549296</v>
      </c>
    </row>
    <row r="74" spans="2:5" x14ac:dyDescent="0.3">
      <c r="B74" s="33">
        <v>23010112</v>
      </c>
      <c r="C74" s="33">
        <v>37.5</v>
      </c>
      <c r="D74" s="2">
        <v>70</v>
      </c>
      <c r="E74" s="9">
        <f t="shared" si="3"/>
        <v>98.591549295774655</v>
      </c>
    </row>
    <row r="75" spans="2:5" x14ac:dyDescent="0.3">
      <c r="B75" s="33">
        <v>23010007</v>
      </c>
      <c r="C75" s="33">
        <v>0</v>
      </c>
      <c r="D75" s="2">
        <v>115</v>
      </c>
      <c r="E75" s="9">
        <f>D75/115*100</f>
        <v>100</v>
      </c>
    </row>
    <row r="76" spans="2:5" x14ac:dyDescent="0.3">
      <c r="B76" s="33">
        <v>23010010</v>
      </c>
      <c r="C76" s="33">
        <v>0</v>
      </c>
      <c r="D76" s="2">
        <v>115</v>
      </c>
      <c r="E76" s="9">
        <f t="shared" ref="E76:E119" si="4">D76/115*100</f>
        <v>100</v>
      </c>
    </row>
    <row r="77" spans="2:5" x14ac:dyDescent="0.3">
      <c r="B77" s="33">
        <v>23010014</v>
      </c>
      <c r="C77" s="33">
        <v>0</v>
      </c>
      <c r="D77" s="2">
        <v>115</v>
      </c>
      <c r="E77" s="9">
        <f t="shared" si="4"/>
        <v>100</v>
      </c>
    </row>
    <row r="78" spans="2:5" x14ac:dyDescent="0.3">
      <c r="B78" s="33">
        <v>23010021</v>
      </c>
      <c r="C78" s="33">
        <v>0</v>
      </c>
      <c r="D78" s="2">
        <v>115</v>
      </c>
      <c r="E78" s="9">
        <f t="shared" si="4"/>
        <v>100</v>
      </c>
    </row>
    <row r="79" spans="2:5" x14ac:dyDescent="0.3">
      <c r="B79" s="33">
        <v>23010023</v>
      </c>
      <c r="C79" s="33">
        <v>0</v>
      </c>
      <c r="D79" s="2">
        <v>115</v>
      </c>
      <c r="E79" s="9">
        <f t="shared" si="4"/>
        <v>100</v>
      </c>
    </row>
    <row r="80" spans="2:5" x14ac:dyDescent="0.3">
      <c r="B80" s="33">
        <v>23010024</v>
      </c>
      <c r="C80" s="33">
        <v>0</v>
      </c>
      <c r="D80" s="2">
        <v>115</v>
      </c>
      <c r="E80" s="9">
        <f t="shared" si="4"/>
        <v>100</v>
      </c>
    </row>
    <row r="81" spans="2:5" x14ac:dyDescent="0.3">
      <c r="B81" s="33">
        <v>23010032</v>
      </c>
      <c r="C81" s="33">
        <v>0</v>
      </c>
      <c r="D81" s="2">
        <v>115</v>
      </c>
      <c r="E81" s="9">
        <f t="shared" si="4"/>
        <v>100</v>
      </c>
    </row>
    <row r="82" spans="2:5" x14ac:dyDescent="0.3">
      <c r="B82" s="33">
        <v>23010033</v>
      </c>
      <c r="C82" s="33">
        <v>0</v>
      </c>
      <c r="D82" s="2">
        <v>115</v>
      </c>
      <c r="E82" s="9">
        <f t="shared" si="4"/>
        <v>100</v>
      </c>
    </row>
    <row r="83" spans="2:5" x14ac:dyDescent="0.3">
      <c r="B83" s="33">
        <v>23010035</v>
      </c>
      <c r="C83" s="33">
        <v>0</v>
      </c>
      <c r="D83" s="2">
        <v>115</v>
      </c>
      <c r="E83" s="9">
        <f t="shared" si="4"/>
        <v>100</v>
      </c>
    </row>
    <row r="84" spans="2:5" x14ac:dyDescent="0.3">
      <c r="B84" s="33">
        <v>23010036</v>
      </c>
      <c r="C84" s="33">
        <v>0</v>
      </c>
      <c r="D84" s="2">
        <v>115</v>
      </c>
      <c r="E84" s="9">
        <f t="shared" si="4"/>
        <v>100</v>
      </c>
    </row>
    <row r="85" spans="2:5" x14ac:dyDescent="0.3">
      <c r="B85" s="33">
        <v>23010037</v>
      </c>
      <c r="C85" s="33">
        <v>0</v>
      </c>
      <c r="D85" s="2">
        <v>115</v>
      </c>
      <c r="E85" s="9">
        <f t="shared" si="4"/>
        <v>100</v>
      </c>
    </row>
    <row r="86" spans="2:5" x14ac:dyDescent="0.3">
      <c r="B86" s="33">
        <v>23010039</v>
      </c>
      <c r="C86" s="33">
        <v>0</v>
      </c>
      <c r="D86" s="2">
        <v>115</v>
      </c>
      <c r="E86" s="9">
        <f t="shared" si="4"/>
        <v>100</v>
      </c>
    </row>
    <row r="87" spans="2:5" x14ac:dyDescent="0.3">
      <c r="B87" s="33">
        <v>23010040</v>
      </c>
      <c r="C87" s="33">
        <v>0</v>
      </c>
      <c r="D87" s="2">
        <v>115</v>
      </c>
      <c r="E87" s="9">
        <f t="shared" si="4"/>
        <v>100</v>
      </c>
    </row>
    <row r="88" spans="2:5" x14ac:dyDescent="0.3">
      <c r="B88" s="33">
        <v>23010041</v>
      </c>
      <c r="C88" s="33">
        <v>0</v>
      </c>
      <c r="D88" s="2">
        <v>115</v>
      </c>
      <c r="E88" s="9">
        <f t="shared" si="4"/>
        <v>100</v>
      </c>
    </row>
    <row r="89" spans="2:5" x14ac:dyDescent="0.3">
      <c r="B89" s="33">
        <v>23010043</v>
      </c>
      <c r="C89" s="33">
        <v>0</v>
      </c>
      <c r="D89" s="2">
        <v>115</v>
      </c>
      <c r="E89" s="9">
        <f t="shared" si="4"/>
        <v>100</v>
      </c>
    </row>
    <row r="90" spans="2:5" x14ac:dyDescent="0.3">
      <c r="B90" s="33">
        <v>23010046</v>
      </c>
      <c r="C90" s="33">
        <v>0</v>
      </c>
      <c r="D90" s="2">
        <v>115</v>
      </c>
      <c r="E90" s="9">
        <f t="shared" si="4"/>
        <v>100</v>
      </c>
    </row>
    <row r="91" spans="2:5" x14ac:dyDescent="0.3">
      <c r="B91" s="33">
        <v>23010047</v>
      </c>
      <c r="C91" s="33">
        <v>0</v>
      </c>
      <c r="D91" s="2">
        <v>115</v>
      </c>
      <c r="E91" s="9">
        <f t="shared" si="4"/>
        <v>100</v>
      </c>
    </row>
    <row r="92" spans="2:5" x14ac:dyDescent="0.3">
      <c r="B92" s="33">
        <v>23010049</v>
      </c>
      <c r="C92" s="33">
        <v>0</v>
      </c>
      <c r="D92" s="2">
        <v>115</v>
      </c>
      <c r="E92" s="9">
        <f t="shared" si="4"/>
        <v>100</v>
      </c>
    </row>
    <row r="93" spans="2:5" x14ac:dyDescent="0.3">
      <c r="B93" s="33">
        <v>23010051</v>
      </c>
      <c r="C93" s="33">
        <v>0</v>
      </c>
      <c r="D93" s="2">
        <v>115</v>
      </c>
      <c r="E93" s="9">
        <f t="shared" si="4"/>
        <v>100</v>
      </c>
    </row>
    <row r="94" spans="2:5" x14ac:dyDescent="0.3">
      <c r="B94" s="33">
        <v>23010054</v>
      </c>
      <c r="C94" s="33">
        <v>0</v>
      </c>
      <c r="D94" s="2">
        <v>115</v>
      </c>
      <c r="E94" s="9">
        <f t="shared" si="4"/>
        <v>100</v>
      </c>
    </row>
    <row r="95" spans="2:5" x14ac:dyDescent="0.3">
      <c r="B95" s="33">
        <v>23010059</v>
      </c>
      <c r="C95" s="33">
        <v>0</v>
      </c>
      <c r="D95" s="2">
        <v>115</v>
      </c>
      <c r="E95" s="9">
        <f t="shared" si="4"/>
        <v>100</v>
      </c>
    </row>
    <row r="96" spans="2:5" x14ac:dyDescent="0.3">
      <c r="B96" s="33">
        <v>23010061</v>
      </c>
      <c r="C96" s="33">
        <v>0</v>
      </c>
      <c r="D96" s="2">
        <v>115</v>
      </c>
      <c r="E96" s="9">
        <f t="shared" si="4"/>
        <v>100</v>
      </c>
    </row>
    <row r="97" spans="2:5" x14ac:dyDescent="0.3">
      <c r="B97" s="33">
        <v>23010062</v>
      </c>
      <c r="C97" s="33">
        <v>0</v>
      </c>
      <c r="D97" s="2">
        <v>115</v>
      </c>
      <c r="E97" s="9">
        <f t="shared" si="4"/>
        <v>100</v>
      </c>
    </row>
    <row r="98" spans="2:5" x14ac:dyDescent="0.3">
      <c r="B98" s="33">
        <v>23010066</v>
      </c>
      <c r="C98" s="33">
        <v>0</v>
      </c>
      <c r="D98" s="2">
        <v>115</v>
      </c>
      <c r="E98" s="9">
        <f t="shared" si="4"/>
        <v>100</v>
      </c>
    </row>
    <row r="99" spans="2:5" x14ac:dyDescent="0.3">
      <c r="B99" s="33">
        <v>23010068</v>
      </c>
      <c r="C99" s="33">
        <v>0</v>
      </c>
      <c r="D99" s="2">
        <v>115</v>
      </c>
      <c r="E99" s="9">
        <f t="shared" si="4"/>
        <v>100</v>
      </c>
    </row>
    <row r="100" spans="2:5" x14ac:dyDescent="0.3">
      <c r="B100" s="33">
        <v>23010069</v>
      </c>
      <c r="C100" s="33">
        <v>0</v>
      </c>
      <c r="D100" s="2">
        <v>115</v>
      </c>
      <c r="E100" s="9">
        <f t="shared" si="4"/>
        <v>100</v>
      </c>
    </row>
    <row r="101" spans="2:5" x14ac:dyDescent="0.3">
      <c r="B101" s="33">
        <v>23010072</v>
      </c>
      <c r="C101" s="33">
        <v>0</v>
      </c>
      <c r="D101" s="2">
        <v>115</v>
      </c>
      <c r="E101" s="9">
        <f t="shared" si="4"/>
        <v>100</v>
      </c>
    </row>
    <row r="102" spans="2:5" x14ac:dyDescent="0.3">
      <c r="B102" s="33">
        <v>23010073</v>
      </c>
      <c r="C102" s="33">
        <v>0</v>
      </c>
      <c r="D102" s="2">
        <v>115</v>
      </c>
      <c r="E102" s="9">
        <f t="shared" si="4"/>
        <v>100</v>
      </c>
    </row>
    <row r="103" spans="2:5" x14ac:dyDescent="0.3">
      <c r="B103" s="33">
        <v>23010074</v>
      </c>
      <c r="C103" s="33">
        <v>0</v>
      </c>
      <c r="D103" s="2">
        <v>115</v>
      </c>
      <c r="E103" s="9">
        <f t="shared" si="4"/>
        <v>100</v>
      </c>
    </row>
    <row r="104" spans="2:5" x14ac:dyDescent="0.3">
      <c r="B104" s="33">
        <v>23010077</v>
      </c>
      <c r="C104" s="33">
        <v>0</v>
      </c>
      <c r="D104" s="2">
        <v>115</v>
      </c>
      <c r="E104" s="9">
        <f t="shared" si="4"/>
        <v>100</v>
      </c>
    </row>
    <row r="105" spans="2:5" x14ac:dyDescent="0.3">
      <c r="B105" s="33">
        <v>23010080</v>
      </c>
      <c r="C105" s="33">
        <v>0</v>
      </c>
      <c r="D105" s="2">
        <v>115</v>
      </c>
      <c r="E105" s="9">
        <f t="shared" si="4"/>
        <v>100</v>
      </c>
    </row>
    <row r="106" spans="2:5" x14ac:dyDescent="0.3">
      <c r="B106" s="33">
        <v>23010081</v>
      </c>
      <c r="C106" s="33">
        <v>0</v>
      </c>
      <c r="D106" s="2">
        <v>115</v>
      </c>
      <c r="E106" s="9">
        <f t="shared" si="4"/>
        <v>100</v>
      </c>
    </row>
    <row r="107" spans="2:5" x14ac:dyDescent="0.3">
      <c r="B107" s="33">
        <v>23010083</v>
      </c>
      <c r="C107" s="33">
        <v>0</v>
      </c>
      <c r="D107" s="2">
        <v>115</v>
      </c>
      <c r="E107" s="9">
        <f t="shared" si="4"/>
        <v>100</v>
      </c>
    </row>
    <row r="108" spans="2:5" x14ac:dyDescent="0.3">
      <c r="B108" s="33">
        <v>23010084</v>
      </c>
      <c r="C108" s="33">
        <v>0</v>
      </c>
      <c r="D108" s="2">
        <v>115</v>
      </c>
      <c r="E108" s="9">
        <f t="shared" si="4"/>
        <v>100</v>
      </c>
    </row>
    <row r="109" spans="2:5" x14ac:dyDescent="0.3">
      <c r="B109" s="33">
        <v>23010085</v>
      </c>
      <c r="C109" s="33">
        <v>0</v>
      </c>
      <c r="D109" s="2">
        <v>115</v>
      </c>
      <c r="E109" s="9">
        <f t="shared" si="4"/>
        <v>100</v>
      </c>
    </row>
    <row r="110" spans="2:5" x14ac:dyDescent="0.3">
      <c r="B110" s="33">
        <v>23010088</v>
      </c>
      <c r="C110" s="33">
        <v>0</v>
      </c>
      <c r="D110" s="2">
        <v>115</v>
      </c>
      <c r="E110" s="9">
        <f t="shared" si="4"/>
        <v>100</v>
      </c>
    </row>
    <row r="111" spans="2:5" x14ac:dyDescent="0.3">
      <c r="B111" s="33">
        <v>23010097</v>
      </c>
      <c r="C111" s="33">
        <v>0</v>
      </c>
      <c r="D111" s="2">
        <v>115</v>
      </c>
      <c r="E111" s="9">
        <f t="shared" si="4"/>
        <v>100</v>
      </c>
    </row>
    <row r="112" spans="2:5" x14ac:dyDescent="0.3">
      <c r="B112" s="33">
        <v>23010098</v>
      </c>
      <c r="C112" s="33">
        <v>0</v>
      </c>
      <c r="D112" s="2">
        <v>115</v>
      </c>
      <c r="E112" s="9">
        <f t="shared" si="4"/>
        <v>100</v>
      </c>
    </row>
    <row r="113" spans="2:5" x14ac:dyDescent="0.3">
      <c r="B113" s="33">
        <v>23010100</v>
      </c>
      <c r="C113" s="33">
        <v>0</v>
      </c>
      <c r="D113" s="2">
        <v>115</v>
      </c>
      <c r="E113" s="9">
        <f t="shared" si="4"/>
        <v>100</v>
      </c>
    </row>
    <row r="114" spans="2:5" x14ac:dyDescent="0.3">
      <c r="B114" s="33">
        <v>23010107</v>
      </c>
      <c r="C114" s="33">
        <v>0</v>
      </c>
      <c r="D114" s="2">
        <v>115</v>
      </c>
      <c r="E114" s="9">
        <f t="shared" si="4"/>
        <v>100</v>
      </c>
    </row>
    <row r="115" spans="2:5" x14ac:dyDescent="0.3">
      <c r="B115" s="33">
        <v>23010108</v>
      </c>
      <c r="C115" s="33">
        <v>0</v>
      </c>
      <c r="D115" s="2">
        <v>115</v>
      </c>
      <c r="E115" s="9">
        <f t="shared" si="4"/>
        <v>100</v>
      </c>
    </row>
    <row r="116" spans="2:5" x14ac:dyDescent="0.3">
      <c r="B116" s="33">
        <v>23010109</v>
      </c>
      <c r="C116" s="33">
        <v>0</v>
      </c>
      <c r="D116" s="2">
        <v>115</v>
      </c>
      <c r="E116" s="9">
        <f t="shared" si="4"/>
        <v>100</v>
      </c>
    </row>
    <row r="117" spans="2:5" x14ac:dyDescent="0.3">
      <c r="B117" s="33">
        <v>23010113</v>
      </c>
      <c r="C117" s="33">
        <v>0</v>
      </c>
      <c r="D117" s="2">
        <v>115</v>
      </c>
      <c r="E117" s="9">
        <f t="shared" si="4"/>
        <v>100</v>
      </c>
    </row>
    <row r="118" spans="2:5" x14ac:dyDescent="0.3">
      <c r="B118" s="33">
        <v>23010120</v>
      </c>
      <c r="C118" s="33">
        <v>0</v>
      </c>
      <c r="D118" s="2">
        <v>115</v>
      </c>
      <c r="E118" s="9">
        <f t="shared" si="4"/>
        <v>100</v>
      </c>
    </row>
    <row r="119" spans="2:5" x14ac:dyDescent="0.3">
      <c r="B119" s="33">
        <v>23010121</v>
      </c>
      <c r="C119" s="33">
        <v>0</v>
      </c>
      <c r="D119" s="2">
        <v>115</v>
      </c>
      <c r="E119" s="9">
        <f t="shared" si="4"/>
        <v>100</v>
      </c>
    </row>
  </sheetData>
  <mergeCells count="1">
    <mergeCell ref="B1:P2"/>
  </mergeCells>
  <phoneticPr fontId="3" type="noConversion"/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B1:P119"/>
  <sheetViews>
    <sheetView showGridLines="0" topLeftCell="A34" zoomScale="85" zoomScaleNormal="85" workbookViewId="0">
      <selection activeCell="O48" sqref="O48"/>
    </sheetView>
  </sheetViews>
  <sheetFormatPr defaultRowHeight="16.5" x14ac:dyDescent="0.3"/>
  <cols>
    <col min="2" max="2" width="11" bestFit="1" customWidth="1"/>
  </cols>
  <sheetData>
    <row r="1" spans="2:16" ht="16.5" customHeight="1" x14ac:dyDescent="0.3">
      <c r="B1" s="34" t="s">
        <v>43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6" ht="18" customHeight="1" x14ac:dyDescent="0.3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4" spans="2:16" ht="17.25" thickBot="1" x14ac:dyDescent="0.35">
      <c r="B4" s="3" t="s">
        <v>11</v>
      </c>
      <c r="C4" s="3" t="s">
        <v>10</v>
      </c>
      <c r="D4" s="23" t="s">
        <v>12</v>
      </c>
      <c r="E4" s="3" t="s">
        <v>8</v>
      </c>
      <c r="N4" s="12" t="s">
        <v>7</v>
      </c>
      <c r="O4" s="11" t="s">
        <v>6</v>
      </c>
      <c r="P4" s="10" t="s">
        <v>5</v>
      </c>
    </row>
    <row r="5" spans="2:16" ht="17.45" customHeight="1" x14ac:dyDescent="0.3">
      <c r="B5" s="33">
        <v>23010009</v>
      </c>
      <c r="C5" s="33">
        <v>100</v>
      </c>
      <c r="D5" s="2">
        <v>1</v>
      </c>
      <c r="E5" s="9">
        <f>D5/71*100</f>
        <v>1.4084507042253522</v>
      </c>
      <c r="N5" s="28">
        <v>100</v>
      </c>
      <c r="O5" s="6">
        <f>FREQUENCY($C$5:$C$98,N5:N44)</f>
        <v>3</v>
      </c>
      <c r="P5" s="5">
        <f>O5</f>
        <v>3</v>
      </c>
    </row>
    <row r="6" spans="2:16" ht="17.45" customHeight="1" x14ac:dyDescent="0.3">
      <c r="B6" s="33">
        <v>23010025</v>
      </c>
      <c r="C6" s="33">
        <v>100</v>
      </c>
      <c r="D6" s="2">
        <v>1</v>
      </c>
      <c r="E6" s="9">
        <f t="shared" ref="E6:E69" si="0">D6/71*100</f>
        <v>1.4084507042253522</v>
      </c>
      <c r="N6" s="8">
        <v>97.5</v>
      </c>
      <c r="O6" s="6">
        <f t="shared" ref="O6:O44" si="1">FREQUENCY($C$5:$C$98,N6:N45)</f>
        <v>3</v>
      </c>
      <c r="P6" s="5">
        <f>P5+O6</f>
        <v>6</v>
      </c>
    </row>
    <row r="7" spans="2:16" ht="17.45" customHeight="1" x14ac:dyDescent="0.3">
      <c r="B7" s="33">
        <v>23010048</v>
      </c>
      <c r="C7" s="33">
        <v>100</v>
      </c>
      <c r="D7" s="2">
        <v>1</v>
      </c>
      <c r="E7" s="9">
        <f t="shared" si="0"/>
        <v>1.4084507042253522</v>
      </c>
      <c r="N7" s="8">
        <v>95</v>
      </c>
      <c r="O7" s="6">
        <f t="shared" si="1"/>
        <v>5</v>
      </c>
      <c r="P7" s="5">
        <f>P6+O7</f>
        <v>11</v>
      </c>
    </row>
    <row r="8" spans="2:16" ht="17.45" customHeight="1" x14ac:dyDescent="0.3">
      <c r="B8" s="33">
        <v>23010044</v>
      </c>
      <c r="C8" s="33">
        <v>97.5</v>
      </c>
      <c r="D8" s="2">
        <v>4</v>
      </c>
      <c r="E8" s="9">
        <f t="shared" si="0"/>
        <v>5.6338028169014089</v>
      </c>
      <c r="N8" s="7">
        <v>92.5</v>
      </c>
      <c r="O8" s="6">
        <f t="shared" si="1"/>
        <v>2</v>
      </c>
      <c r="P8" s="5">
        <f t="shared" ref="P8:P45" si="2">P7+O8</f>
        <v>13</v>
      </c>
    </row>
    <row r="9" spans="2:16" ht="17.45" customHeight="1" x14ac:dyDescent="0.3">
      <c r="B9" s="33">
        <v>23010057</v>
      </c>
      <c r="C9" s="33">
        <v>97.5</v>
      </c>
      <c r="D9" s="2">
        <v>4</v>
      </c>
      <c r="E9" s="9">
        <f t="shared" si="0"/>
        <v>5.6338028169014089</v>
      </c>
      <c r="N9" s="8">
        <v>90</v>
      </c>
      <c r="O9" s="6">
        <f t="shared" si="1"/>
        <v>6</v>
      </c>
      <c r="P9" s="5">
        <f t="shared" si="2"/>
        <v>19</v>
      </c>
    </row>
    <row r="10" spans="2:16" ht="17.45" customHeight="1" x14ac:dyDescent="0.3">
      <c r="B10" s="33">
        <v>23010058</v>
      </c>
      <c r="C10" s="33">
        <v>97.5</v>
      </c>
      <c r="D10" s="2">
        <v>4</v>
      </c>
      <c r="E10" s="9">
        <f t="shared" si="0"/>
        <v>5.6338028169014089</v>
      </c>
      <c r="N10" s="8">
        <v>87.5</v>
      </c>
      <c r="O10" s="6">
        <f t="shared" si="1"/>
        <v>2</v>
      </c>
      <c r="P10" s="5">
        <f t="shared" si="2"/>
        <v>21</v>
      </c>
    </row>
    <row r="11" spans="2:16" ht="17.45" customHeight="1" x14ac:dyDescent="0.3">
      <c r="B11" s="33">
        <v>23010018</v>
      </c>
      <c r="C11" s="33">
        <v>95</v>
      </c>
      <c r="D11" s="2">
        <v>7</v>
      </c>
      <c r="E11" s="9">
        <f t="shared" si="0"/>
        <v>9.8591549295774641</v>
      </c>
      <c r="N11" s="7">
        <v>85</v>
      </c>
      <c r="O11" s="6">
        <f t="shared" si="1"/>
        <v>3</v>
      </c>
      <c r="P11" s="5">
        <f t="shared" si="2"/>
        <v>24</v>
      </c>
    </row>
    <row r="12" spans="2:16" ht="17.45" customHeight="1" x14ac:dyDescent="0.3">
      <c r="B12" s="33">
        <v>23010022</v>
      </c>
      <c r="C12" s="33">
        <v>95</v>
      </c>
      <c r="D12" s="2">
        <v>7</v>
      </c>
      <c r="E12" s="9">
        <f t="shared" si="0"/>
        <v>9.8591549295774641</v>
      </c>
      <c r="N12" s="8">
        <v>82.5</v>
      </c>
      <c r="O12" s="6">
        <f t="shared" si="1"/>
        <v>5</v>
      </c>
      <c r="P12" s="5">
        <f t="shared" si="2"/>
        <v>29</v>
      </c>
    </row>
    <row r="13" spans="2:16" ht="17.45" customHeight="1" x14ac:dyDescent="0.3">
      <c r="B13" s="33">
        <v>23010056</v>
      </c>
      <c r="C13" s="33">
        <v>95</v>
      </c>
      <c r="D13" s="2">
        <v>7</v>
      </c>
      <c r="E13" s="9">
        <f t="shared" si="0"/>
        <v>9.8591549295774641</v>
      </c>
      <c r="N13" s="8">
        <v>80</v>
      </c>
      <c r="O13" s="6">
        <f t="shared" si="1"/>
        <v>5</v>
      </c>
      <c r="P13" s="5">
        <f t="shared" si="2"/>
        <v>34</v>
      </c>
    </row>
    <row r="14" spans="2:16" ht="17.45" customHeight="1" x14ac:dyDescent="0.3">
      <c r="B14" s="33">
        <v>23010092</v>
      </c>
      <c r="C14" s="33">
        <v>95</v>
      </c>
      <c r="D14" s="2">
        <v>7</v>
      </c>
      <c r="E14" s="9">
        <f t="shared" si="0"/>
        <v>9.8591549295774641</v>
      </c>
      <c r="N14" s="7">
        <v>77.5</v>
      </c>
      <c r="O14" s="6">
        <f t="shared" si="1"/>
        <v>9</v>
      </c>
      <c r="P14" s="5">
        <f t="shared" si="2"/>
        <v>43</v>
      </c>
    </row>
    <row r="15" spans="2:16" ht="17.45" customHeight="1" x14ac:dyDescent="0.3">
      <c r="B15" s="33">
        <v>23010110</v>
      </c>
      <c r="C15" s="33">
        <v>95</v>
      </c>
      <c r="D15" s="2">
        <v>7</v>
      </c>
      <c r="E15" s="9">
        <f t="shared" si="0"/>
        <v>9.8591549295774641</v>
      </c>
      <c r="N15" s="8">
        <v>75</v>
      </c>
      <c r="O15" s="6">
        <f t="shared" si="1"/>
        <v>1</v>
      </c>
      <c r="P15" s="5">
        <f t="shared" si="2"/>
        <v>44</v>
      </c>
    </row>
    <row r="16" spans="2:16" ht="17.45" customHeight="1" x14ac:dyDescent="0.3">
      <c r="B16" s="33">
        <v>23010090</v>
      </c>
      <c r="C16" s="33">
        <v>92.5</v>
      </c>
      <c r="D16" s="2">
        <v>12</v>
      </c>
      <c r="E16" s="9">
        <f t="shared" si="0"/>
        <v>16.901408450704224</v>
      </c>
      <c r="N16" s="8">
        <v>72.5</v>
      </c>
      <c r="O16" s="6">
        <f t="shared" si="1"/>
        <v>3</v>
      </c>
      <c r="P16" s="5">
        <f t="shared" si="2"/>
        <v>47</v>
      </c>
    </row>
    <row r="17" spans="2:16" ht="17.45" customHeight="1" x14ac:dyDescent="0.3">
      <c r="B17" s="33">
        <v>23010091</v>
      </c>
      <c r="C17" s="33">
        <v>92.5</v>
      </c>
      <c r="D17" s="2">
        <v>12</v>
      </c>
      <c r="E17" s="9">
        <f t="shared" si="0"/>
        <v>16.901408450704224</v>
      </c>
      <c r="N17" s="7">
        <v>70</v>
      </c>
      <c r="O17" s="6">
        <f t="shared" si="1"/>
        <v>3</v>
      </c>
      <c r="P17" s="5">
        <f t="shared" si="2"/>
        <v>50</v>
      </c>
    </row>
    <row r="18" spans="2:16" ht="17.45" customHeight="1" x14ac:dyDescent="0.3">
      <c r="B18" s="33">
        <v>23010006</v>
      </c>
      <c r="C18" s="33">
        <v>90</v>
      </c>
      <c r="D18" s="2">
        <v>14</v>
      </c>
      <c r="E18" s="9">
        <f t="shared" si="0"/>
        <v>19.718309859154928</v>
      </c>
      <c r="N18" s="8">
        <v>67.5</v>
      </c>
      <c r="O18" s="6">
        <f t="shared" si="1"/>
        <v>1</v>
      </c>
      <c r="P18" s="5">
        <f t="shared" si="2"/>
        <v>51</v>
      </c>
    </row>
    <row r="19" spans="2:16" ht="17.45" customHeight="1" x14ac:dyDescent="0.3">
      <c r="B19" s="33">
        <v>23010013</v>
      </c>
      <c r="C19" s="33">
        <v>90</v>
      </c>
      <c r="D19" s="2">
        <v>14</v>
      </c>
      <c r="E19" s="9">
        <f t="shared" si="0"/>
        <v>19.718309859154928</v>
      </c>
      <c r="N19" s="8">
        <v>65</v>
      </c>
      <c r="O19" s="6">
        <f t="shared" si="1"/>
        <v>4</v>
      </c>
      <c r="P19" s="5">
        <f t="shared" si="2"/>
        <v>55</v>
      </c>
    </row>
    <row r="20" spans="2:16" x14ac:dyDescent="0.3">
      <c r="B20" s="33">
        <v>23010017</v>
      </c>
      <c r="C20" s="33">
        <v>90</v>
      </c>
      <c r="D20" s="2">
        <v>14</v>
      </c>
      <c r="E20" s="9">
        <f t="shared" si="0"/>
        <v>19.718309859154928</v>
      </c>
      <c r="N20" s="7">
        <v>62.5</v>
      </c>
      <c r="O20" s="6">
        <f t="shared" si="1"/>
        <v>1</v>
      </c>
      <c r="P20" s="5">
        <f t="shared" si="2"/>
        <v>56</v>
      </c>
    </row>
    <row r="21" spans="2:16" x14ac:dyDescent="0.3">
      <c r="B21" s="33">
        <v>23010038</v>
      </c>
      <c r="C21" s="33">
        <v>90</v>
      </c>
      <c r="D21" s="2">
        <v>14</v>
      </c>
      <c r="E21" s="9">
        <f t="shared" si="0"/>
        <v>19.718309859154928</v>
      </c>
      <c r="N21" s="8">
        <v>60</v>
      </c>
      <c r="O21" s="6">
        <f t="shared" si="1"/>
        <v>2</v>
      </c>
      <c r="P21" s="5">
        <f t="shared" si="2"/>
        <v>58</v>
      </c>
    </row>
    <row r="22" spans="2:16" x14ac:dyDescent="0.3">
      <c r="B22" s="33">
        <v>23010053</v>
      </c>
      <c r="C22" s="33">
        <v>90</v>
      </c>
      <c r="D22" s="2">
        <v>14</v>
      </c>
      <c r="E22" s="9">
        <f t="shared" si="0"/>
        <v>19.718309859154928</v>
      </c>
      <c r="N22" s="8">
        <v>57.5</v>
      </c>
      <c r="O22" s="6">
        <f t="shared" si="1"/>
        <v>3</v>
      </c>
      <c r="P22" s="5">
        <f t="shared" si="2"/>
        <v>61</v>
      </c>
    </row>
    <row r="23" spans="2:16" x14ac:dyDescent="0.3">
      <c r="B23" s="33">
        <v>23010087</v>
      </c>
      <c r="C23" s="33">
        <v>90</v>
      </c>
      <c r="D23" s="2">
        <v>14</v>
      </c>
      <c r="E23" s="9">
        <f t="shared" si="0"/>
        <v>19.718309859154928</v>
      </c>
      <c r="N23" s="7">
        <v>55</v>
      </c>
      <c r="O23" s="6">
        <f t="shared" si="1"/>
        <v>1</v>
      </c>
      <c r="P23" s="5">
        <f t="shared" si="2"/>
        <v>62</v>
      </c>
    </row>
    <row r="24" spans="2:16" x14ac:dyDescent="0.3">
      <c r="B24" s="33">
        <v>23010016</v>
      </c>
      <c r="C24" s="33">
        <v>87.5</v>
      </c>
      <c r="D24" s="2">
        <v>20</v>
      </c>
      <c r="E24" s="9">
        <f t="shared" si="0"/>
        <v>28.169014084507044</v>
      </c>
      <c r="N24" s="8">
        <v>52.5</v>
      </c>
      <c r="O24" s="6">
        <f t="shared" si="1"/>
        <v>2</v>
      </c>
      <c r="P24" s="5">
        <f t="shared" si="2"/>
        <v>64</v>
      </c>
    </row>
    <row r="25" spans="2:16" x14ac:dyDescent="0.3">
      <c r="B25" s="33">
        <v>23010026</v>
      </c>
      <c r="C25" s="33">
        <v>87.5</v>
      </c>
      <c r="D25" s="2">
        <v>20</v>
      </c>
      <c r="E25" s="9">
        <f t="shared" si="0"/>
        <v>28.169014084507044</v>
      </c>
      <c r="N25" s="8">
        <v>50</v>
      </c>
      <c r="O25" s="6">
        <f t="shared" si="1"/>
        <v>2</v>
      </c>
      <c r="P25" s="5">
        <f t="shared" si="2"/>
        <v>66</v>
      </c>
    </row>
    <row r="26" spans="2:16" ht="17.45" customHeight="1" x14ac:dyDescent="0.3">
      <c r="B26" s="33">
        <v>23010034</v>
      </c>
      <c r="C26" s="33">
        <v>85</v>
      </c>
      <c r="D26" s="2">
        <v>22</v>
      </c>
      <c r="E26" s="9">
        <f t="shared" si="0"/>
        <v>30.985915492957744</v>
      </c>
      <c r="N26" s="7">
        <v>47.5</v>
      </c>
      <c r="O26" s="6">
        <f t="shared" si="1"/>
        <v>0</v>
      </c>
      <c r="P26" s="5">
        <f t="shared" si="2"/>
        <v>66</v>
      </c>
    </row>
    <row r="27" spans="2:16" ht="17.45" customHeight="1" x14ac:dyDescent="0.3">
      <c r="B27" s="33">
        <v>23010052</v>
      </c>
      <c r="C27" s="33">
        <v>85</v>
      </c>
      <c r="D27" s="2">
        <v>22</v>
      </c>
      <c r="E27" s="9">
        <f t="shared" si="0"/>
        <v>30.985915492957744</v>
      </c>
      <c r="N27" s="8">
        <v>45</v>
      </c>
      <c r="O27" s="6">
        <f t="shared" si="1"/>
        <v>1</v>
      </c>
      <c r="P27" s="5">
        <f t="shared" si="2"/>
        <v>67</v>
      </c>
    </row>
    <row r="28" spans="2:16" x14ac:dyDescent="0.3">
      <c r="B28" s="33">
        <v>23010102</v>
      </c>
      <c r="C28" s="33">
        <v>85</v>
      </c>
      <c r="D28" s="2">
        <v>22</v>
      </c>
      <c r="E28" s="9">
        <f t="shared" si="0"/>
        <v>30.985915492957744</v>
      </c>
      <c r="N28" s="8">
        <v>42.5</v>
      </c>
      <c r="O28" s="6">
        <f t="shared" si="1"/>
        <v>2</v>
      </c>
      <c r="P28" s="5">
        <f t="shared" si="2"/>
        <v>69</v>
      </c>
    </row>
    <row r="29" spans="2:16" x14ac:dyDescent="0.3">
      <c r="B29" s="33">
        <v>23010063</v>
      </c>
      <c r="C29" s="33">
        <v>82.5</v>
      </c>
      <c r="D29" s="2">
        <v>25</v>
      </c>
      <c r="E29" s="9">
        <f t="shared" si="0"/>
        <v>35.2112676056338</v>
      </c>
      <c r="N29" s="7">
        <v>40</v>
      </c>
      <c r="O29" s="6">
        <f t="shared" si="1"/>
        <v>0</v>
      </c>
      <c r="P29" s="5">
        <f t="shared" si="2"/>
        <v>69</v>
      </c>
    </row>
    <row r="30" spans="2:16" ht="17.45" customHeight="1" x14ac:dyDescent="0.3">
      <c r="B30" s="33">
        <v>23010082</v>
      </c>
      <c r="C30" s="33">
        <v>82.5</v>
      </c>
      <c r="D30" s="2">
        <v>25</v>
      </c>
      <c r="E30" s="9">
        <f t="shared" si="0"/>
        <v>35.2112676056338</v>
      </c>
      <c r="N30" s="8">
        <v>37.5</v>
      </c>
      <c r="O30" s="6">
        <f t="shared" si="1"/>
        <v>0</v>
      </c>
      <c r="P30" s="5">
        <f t="shared" si="2"/>
        <v>69</v>
      </c>
    </row>
    <row r="31" spans="2:16" ht="17.45" customHeight="1" x14ac:dyDescent="0.3">
      <c r="B31" s="33">
        <v>23010095</v>
      </c>
      <c r="C31" s="33">
        <v>82.5</v>
      </c>
      <c r="D31" s="2">
        <v>25</v>
      </c>
      <c r="E31" s="9">
        <f t="shared" si="0"/>
        <v>35.2112676056338</v>
      </c>
      <c r="N31" s="8">
        <v>35</v>
      </c>
      <c r="O31" s="6">
        <f t="shared" si="1"/>
        <v>0</v>
      </c>
      <c r="P31" s="5">
        <f t="shared" si="2"/>
        <v>69</v>
      </c>
    </row>
    <row r="32" spans="2:16" ht="17.45" customHeight="1" x14ac:dyDescent="0.3">
      <c r="B32" s="33">
        <v>23010101</v>
      </c>
      <c r="C32" s="33">
        <v>82.5</v>
      </c>
      <c r="D32" s="2">
        <v>25</v>
      </c>
      <c r="E32" s="9">
        <f t="shared" si="0"/>
        <v>35.2112676056338</v>
      </c>
      <c r="N32" s="7">
        <v>32.5</v>
      </c>
      <c r="O32" s="6">
        <f t="shared" si="1"/>
        <v>0</v>
      </c>
      <c r="P32" s="5">
        <f t="shared" si="2"/>
        <v>69</v>
      </c>
    </row>
    <row r="33" spans="2:16" ht="17.45" customHeight="1" x14ac:dyDescent="0.3">
      <c r="B33" s="33">
        <v>23010104</v>
      </c>
      <c r="C33" s="33">
        <v>82.5</v>
      </c>
      <c r="D33" s="2">
        <v>25</v>
      </c>
      <c r="E33" s="9">
        <f t="shared" si="0"/>
        <v>35.2112676056338</v>
      </c>
      <c r="N33" s="8">
        <v>30</v>
      </c>
      <c r="O33" s="6">
        <f t="shared" si="1"/>
        <v>0</v>
      </c>
      <c r="P33" s="5">
        <f t="shared" si="2"/>
        <v>69</v>
      </c>
    </row>
    <row r="34" spans="2:16" ht="17.45" customHeight="1" x14ac:dyDescent="0.3">
      <c r="B34" s="33">
        <v>23010001</v>
      </c>
      <c r="C34" s="33">
        <v>80</v>
      </c>
      <c r="D34" s="2">
        <v>30</v>
      </c>
      <c r="E34" s="9">
        <f t="shared" si="0"/>
        <v>42.25352112676056</v>
      </c>
      <c r="N34" s="8">
        <v>27.5</v>
      </c>
      <c r="O34" s="6">
        <f t="shared" si="1"/>
        <v>0</v>
      </c>
      <c r="P34" s="5">
        <f t="shared" si="2"/>
        <v>69</v>
      </c>
    </row>
    <row r="35" spans="2:16" x14ac:dyDescent="0.3">
      <c r="B35" s="33">
        <v>23010003</v>
      </c>
      <c r="C35" s="33">
        <v>80</v>
      </c>
      <c r="D35" s="2">
        <v>30</v>
      </c>
      <c r="E35" s="9">
        <f t="shared" si="0"/>
        <v>42.25352112676056</v>
      </c>
      <c r="N35" s="7">
        <v>25</v>
      </c>
      <c r="O35" s="6">
        <f t="shared" si="1"/>
        <v>1</v>
      </c>
      <c r="P35" s="5">
        <f t="shared" si="2"/>
        <v>70</v>
      </c>
    </row>
    <row r="36" spans="2:16" x14ac:dyDescent="0.3">
      <c r="B36" s="33">
        <v>23010008</v>
      </c>
      <c r="C36" s="33">
        <v>80</v>
      </c>
      <c r="D36" s="2">
        <v>30</v>
      </c>
      <c r="E36" s="9">
        <f t="shared" si="0"/>
        <v>42.25352112676056</v>
      </c>
      <c r="N36" s="8">
        <v>22.5</v>
      </c>
      <c r="O36" s="6">
        <f t="shared" si="1"/>
        <v>0</v>
      </c>
      <c r="P36" s="5">
        <f t="shared" si="2"/>
        <v>70</v>
      </c>
    </row>
    <row r="37" spans="2:16" x14ac:dyDescent="0.3">
      <c r="B37" s="33">
        <v>23010055</v>
      </c>
      <c r="C37" s="33">
        <v>80</v>
      </c>
      <c r="D37" s="2">
        <v>30</v>
      </c>
      <c r="E37" s="9">
        <f t="shared" si="0"/>
        <v>42.25352112676056</v>
      </c>
      <c r="N37" s="8">
        <v>20</v>
      </c>
      <c r="O37" s="6">
        <f t="shared" si="1"/>
        <v>0</v>
      </c>
      <c r="P37" s="5">
        <f t="shared" si="2"/>
        <v>70</v>
      </c>
    </row>
    <row r="38" spans="2:16" x14ac:dyDescent="0.3">
      <c r="B38" s="33">
        <v>23010076</v>
      </c>
      <c r="C38" s="33">
        <v>80</v>
      </c>
      <c r="D38" s="2">
        <v>30</v>
      </c>
      <c r="E38" s="9">
        <f t="shared" si="0"/>
        <v>42.25352112676056</v>
      </c>
      <c r="N38" s="7">
        <v>17.5</v>
      </c>
      <c r="O38" s="6">
        <f t="shared" si="1"/>
        <v>0</v>
      </c>
      <c r="P38" s="5">
        <f t="shared" si="2"/>
        <v>70</v>
      </c>
    </row>
    <row r="39" spans="2:16" ht="17.45" customHeight="1" x14ac:dyDescent="0.3">
      <c r="B39" s="33">
        <v>23010015</v>
      </c>
      <c r="C39" s="33">
        <v>77.5</v>
      </c>
      <c r="D39" s="2">
        <v>35</v>
      </c>
      <c r="E39" s="9">
        <f t="shared" si="0"/>
        <v>49.295774647887328</v>
      </c>
      <c r="N39" s="8">
        <v>15</v>
      </c>
      <c r="O39" s="6">
        <f t="shared" si="1"/>
        <v>0</v>
      </c>
      <c r="P39" s="5">
        <f t="shared" si="2"/>
        <v>70</v>
      </c>
    </row>
    <row r="40" spans="2:16" ht="17.45" customHeight="1" x14ac:dyDescent="0.3">
      <c r="B40" s="33">
        <v>23010020</v>
      </c>
      <c r="C40" s="33">
        <v>77.5</v>
      </c>
      <c r="D40" s="2">
        <v>35</v>
      </c>
      <c r="E40" s="9">
        <f t="shared" si="0"/>
        <v>49.295774647887328</v>
      </c>
      <c r="N40" s="8">
        <v>12.5</v>
      </c>
      <c r="O40" s="6">
        <f t="shared" si="1"/>
        <v>0</v>
      </c>
      <c r="P40" s="5">
        <f t="shared" si="2"/>
        <v>70</v>
      </c>
    </row>
    <row r="41" spans="2:16" ht="17.45" customHeight="1" x14ac:dyDescent="0.3">
      <c r="B41" s="33">
        <v>23010029</v>
      </c>
      <c r="C41" s="33">
        <v>77.5</v>
      </c>
      <c r="D41" s="2">
        <v>35</v>
      </c>
      <c r="E41" s="9">
        <f t="shared" si="0"/>
        <v>49.295774647887328</v>
      </c>
      <c r="N41" s="7">
        <v>10</v>
      </c>
      <c r="O41" s="6">
        <f t="shared" si="1"/>
        <v>0</v>
      </c>
      <c r="P41" s="5">
        <f t="shared" si="2"/>
        <v>70</v>
      </c>
    </row>
    <row r="42" spans="2:16" ht="17.45" customHeight="1" x14ac:dyDescent="0.3">
      <c r="B42" s="33">
        <v>23010031</v>
      </c>
      <c r="C42" s="33">
        <v>77.5</v>
      </c>
      <c r="D42" s="2">
        <v>35</v>
      </c>
      <c r="E42" s="9">
        <f t="shared" si="0"/>
        <v>49.295774647887328</v>
      </c>
      <c r="N42" s="8">
        <v>7.5</v>
      </c>
      <c r="O42" s="6">
        <f t="shared" si="1"/>
        <v>0</v>
      </c>
      <c r="P42" s="5">
        <f t="shared" si="2"/>
        <v>70</v>
      </c>
    </row>
    <row r="43" spans="2:16" x14ac:dyDescent="0.3">
      <c r="B43" s="33">
        <v>23010067</v>
      </c>
      <c r="C43" s="33">
        <v>77.5</v>
      </c>
      <c r="D43" s="2">
        <v>35</v>
      </c>
      <c r="E43" s="9">
        <f t="shared" si="0"/>
        <v>49.295774647887328</v>
      </c>
      <c r="N43" s="8">
        <v>5</v>
      </c>
      <c r="O43" s="6">
        <f t="shared" si="1"/>
        <v>0</v>
      </c>
      <c r="P43" s="5">
        <f t="shared" si="2"/>
        <v>70</v>
      </c>
    </row>
    <row r="44" spans="2:16" x14ac:dyDescent="0.3">
      <c r="B44" s="33">
        <v>23010078</v>
      </c>
      <c r="C44" s="33">
        <v>77.5</v>
      </c>
      <c r="D44" s="2">
        <v>35</v>
      </c>
      <c r="E44" s="9">
        <f t="shared" si="0"/>
        <v>49.295774647887328</v>
      </c>
      <c r="N44" s="7">
        <v>2.5</v>
      </c>
      <c r="O44" s="6">
        <f t="shared" si="1"/>
        <v>0</v>
      </c>
      <c r="P44" s="5">
        <f t="shared" si="2"/>
        <v>70</v>
      </c>
    </row>
    <row r="45" spans="2:16" x14ac:dyDescent="0.3">
      <c r="B45" s="33">
        <v>23010089</v>
      </c>
      <c r="C45" s="33">
        <v>77.5</v>
      </c>
      <c r="D45" s="2">
        <v>35</v>
      </c>
      <c r="E45" s="9">
        <f t="shared" si="0"/>
        <v>49.295774647887328</v>
      </c>
      <c r="N45" s="8">
        <v>0</v>
      </c>
      <c r="O45" s="6">
        <f>FREQUENCY($C$5:$C$119,N45:N84)</f>
        <v>45</v>
      </c>
      <c r="P45" s="5">
        <f t="shared" si="2"/>
        <v>115</v>
      </c>
    </row>
    <row r="46" spans="2:16" x14ac:dyDescent="0.3">
      <c r="B46" s="33">
        <v>23010096</v>
      </c>
      <c r="C46" s="33">
        <v>77.5</v>
      </c>
      <c r="D46" s="2">
        <v>35</v>
      </c>
      <c r="E46" s="9">
        <f t="shared" si="0"/>
        <v>49.295774647887328</v>
      </c>
    </row>
    <row r="47" spans="2:16" ht="17.45" customHeight="1" x14ac:dyDescent="0.3">
      <c r="B47" s="33">
        <v>23010103</v>
      </c>
      <c r="C47" s="33">
        <v>77.5</v>
      </c>
      <c r="D47" s="2">
        <v>35</v>
      </c>
      <c r="E47" s="9">
        <f t="shared" si="0"/>
        <v>49.295774647887328</v>
      </c>
      <c r="N47" s="3" t="s">
        <v>4</v>
      </c>
      <c r="O47" s="16">
        <v>115</v>
      </c>
      <c r="P47" s="1" t="s">
        <v>3</v>
      </c>
    </row>
    <row r="48" spans="2:16" ht="17.45" customHeight="1" x14ac:dyDescent="0.3">
      <c r="B48" s="33">
        <v>23010011</v>
      </c>
      <c r="C48" s="33">
        <v>75</v>
      </c>
      <c r="D48" s="2">
        <v>44</v>
      </c>
      <c r="E48" s="9">
        <f t="shared" si="0"/>
        <v>61.971830985915489</v>
      </c>
      <c r="N48" s="3" t="s">
        <v>2</v>
      </c>
      <c r="O48" s="20">
        <f>AVERAGE(C5:C74)</f>
        <v>76.178571428571431</v>
      </c>
      <c r="P48" s="1" t="s">
        <v>0</v>
      </c>
    </row>
    <row r="49" spans="2:16" ht="17.45" customHeight="1" x14ac:dyDescent="0.3">
      <c r="B49" s="33">
        <v>23010070</v>
      </c>
      <c r="C49" s="33">
        <v>72.5</v>
      </c>
      <c r="D49" s="2">
        <v>45</v>
      </c>
      <c r="E49" s="9">
        <f t="shared" si="0"/>
        <v>63.380281690140848</v>
      </c>
      <c r="N49" s="3" t="s">
        <v>1</v>
      </c>
      <c r="O49" s="30">
        <v>100</v>
      </c>
      <c r="P49" s="1" t="s">
        <v>0</v>
      </c>
    </row>
    <row r="50" spans="2:16" x14ac:dyDescent="0.3">
      <c r="B50" s="33">
        <v>23010086</v>
      </c>
      <c r="C50" s="33">
        <v>72.5</v>
      </c>
      <c r="D50" s="2">
        <v>45</v>
      </c>
      <c r="E50" s="9">
        <f t="shared" si="0"/>
        <v>63.380281690140848</v>
      </c>
    </row>
    <row r="51" spans="2:16" ht="17.45" customHeight="1" x14ac:dyDescent="0.3">
      <c r="B51" s="33">
        <v>23010094</v>
      </c>
      <c r="C51" s="33">
        <v>72.5</v>
      </c>
      <c r="D51" s="2">
        <v>45</v>
      </c>
      <c r="E51" s="9">
        <f t="shared" si="0"/>
        <v>63.380281690140848</v>
      </c>
    </row>
    <row r="52" spans="2:16" ht="17.45" customHeight="1" x14ac:dyDescent="0.3">
      <c r="B52" s="33">
        <v>23010045</v>
      </c>
      <c r="C52" s="33">
        <v>70</v>
      </c>
      <c r="D52" s="2">
        <v>48</v>
      </c>
      <c r="E52" s="9">
        <f t="shared" si="0"/>
        <v>67.605633802816897</v>
      </c>
    </row>
    <row r="53" spans="2:16" ht="17.45" customHeight="1" x14ac:dyDescent="0.3">
      <c r="B53" s="33">
        <v>23010093</v>
      </c>
      <c r="C53" s="33">
        <v>70</v>
      </c>
      <c r="D53" s="2">
        <v>48</v>
      </c>
      <c r="E53" s="9">
        <f t="shared" si="0"/>
        <v>67.605633802816897</v>
      </c>
    </row>
    <row r="54" spans="2:16" x14ac:dyDescent="0.3">
      <c r="B54" s="33">
        <v>23010106</v>
      </c>
      <c r="C54" s="33">
        <v>70</v>
      </c>
      <c r="D54" s="2">
        <v>48</v>
      </c>
      <c r="E54" s="9">
        <f t="shared" si="0"/>
        <v>67.605633802816897</v>
      </c>
    </row>
    <row r="55" spans="2:16" x14ac:dyDescent="0.3">
      <c r="B55" s="33">
        <v>23010028</v>
      </c>
      <c r="C55" s="33">
        <v>67.5</v>
      </c>
      <c r="D55" s="2">
        <v>51</v>
      </c>
      <c r="E55" s="9">
        <f t="shared" si="0"/>
        <v>71.83098591549296</v>
      </c>
    </row>
    <row r="56" spans="2:16" x14ac:dyDescent="0.3">
      <c r="B56" s="33">
        <v>23010012</v>
      </c>
      <c r="C56" s="33">
        <v>65</v>
      </c>
      <c r="D56" s="2">
        <v>52</v>
      </c>
      <c r="E56" s="9">
        <f t="shared" si="0"/>
        <v>73.239436619718319</v>
      </c>
    </row>
    <row r="57" spans="2:16" ht="17.45" customHeight="1" x14ac:dyDescent="0.3">
      <c r="B57" s="33">
        <v>23010019</v>
      </c>
      <c r="C57" s="33">
        <v>65</v>
      </c>
      <c r="D57" s="2">
        <v>52</v>
      </c>
      <c r="E57" s="9">
        <f t="shared" si="0"/>
        <v>73.239436619718319</v>
      </c>
    </row>
    <row r="58" spans="2:16" ht="17.45" customHeight="1" x14ac:dyDescent="0.3">
      <c r="B58" s="33">
        <v>23010050</v>
      </c>
      <c r="C58" s="33">
        <v>65</v>
      </c>
      <c r="D58" s="2">
        <v>52</v>
      </c>
      <c r="E58" s="9">
        <f t="shared" si="0"/>
        <v>73.239436619718319</v>
      </c>
    </row>
    <row r="59" spans="2:16" ht="17.45" customHeight="1" x14ac:dyDescent="0.3">
      <c r="B59" s="33">
        <v>23010065</v>
      </c>
      <c r="C59" s="33">
        <v>65</v>
      </c>
      <c r="D59" s="2">
        <v>52</v>
      </c>
      <c r="E59" s="9">
        <f t="shared" si="0"/>
        <v>73.239436619718319</v>
      </c>
    </row>
    <row r="60" spans="2:16" ht="17.45" customHeight="1" x14ac:dyDescent="0.3">
      <c r="B60" s="33">
        <v>23010004</v>
      </c>
      <c r="C60" s="33">
        <v>62.5</v>
      </c>
      <c r="D60" s="2">
        <v>56</v>
      </c>
      <c r="E60" s="9">
        <f t="shared" si="0"/>
        <v>78.873239436619713</v>
      </c>
    </row>
    <row r="61" spans="2:16" ht="17.45" customHeight="1" x14ac:dyDescent="0.3">
      <c r="B61" s="33">
        <v>23010075</v>
      </c>
      <c r="C61" s="33">
        <v>60</v>
      </c>
      <c r="D61" s="2">
        <v>57</v>
      </c>
      <c r="E61" s="9">
        <f t="shared" si="0"/>
        <v>80.281690140845072</v>
      </c>
    </row>
    <row r="62" spans="2:16" ht="17.45" customHeight="1" x14ac:dyDescent="0.3">
      <c r="B62" s="33">
        <v>23010079</v>
      </c>
      <c r="C62" s="33">
        <v>60</v>
      </c>
      <c r="D62" s="2">
        <v>57</v>
      </c>
      <c r="E62" s="9">
        <f t="shared" si="0"/>
        <v>80.281690140845072</v>
      </c>
    </row>
    <row r="63" spans="2:16" ht="17.45" customHeight="1" x14ac:dyDescent="0.3">
      <c r="B63" s="33">
        <v>23010005</v>
      </c>
      <c r="C63" s="33">
        <v>57.5</v>
      </c>
      <c r="D63" s="2">
        <v>59</v>
      </c>
      <c r="E63" s="9">
        <f t="shared" si="0"/>
        <v>83.098591549295776</v>
      </c>
    </row>
    <row r="64" spans="2:16" ht="17.45" customHeight="1" x14ac:dyDescent="0.3">
      <c r="B64" s="33">
        <v>23010030</v>
      </c>
      <c r="C64" s="33">
        <v>57.5</v>
      </c>
      <c r="D64" s="2">
        <v>59</v>
      </c>
      <c r="E64" s="9">
        <f t="shared" si="0"/>
        <v>83.098591549295776</v>
      </c>
    </row>
    <row r="65" spans="2:5" ht="17.45" customHeight="1" x14ac:dyDescent="0.3">
      <c r="B65" s="33">
        <v>23010111</v>
      </c>
      <c r="C65" s="33">
        <v>57.5</v>
      </c>
      <c r="D65" s="2">
        <v>59</v>
      </c>
      <c r="E65" s="9">
        <f t="shared" si="0"/>
        <v>83.098591549295776</v>
      </c>
    </row>
    <row r="66" spans="2:5" ht="17.45" customHeight="1" x14ac:dyDescent="0.3">
      <c r="B66" s="33">
        <v>23010002</v>
      </c>
      <c r="C66" s="33">
        <v>55</v>
      </c>
      <c r="D66" s="2">
        <v>62</v>
      </c>
      <c r="E66" s="9">
        <f t="shared" si="0"/>
        <v>87.323943661971825</v>
      </c>
    </row>
    <row r="67" spans="2:5" ht="17.45" customHeight="1" x14ac:dyDescent="0.3">
      <c r="B67" s="33">
        <v>23010027</v>
      </c>
      <c r="C67" s="33">
        <v>52.5</v>
      </c>
      <c r="D67" s="2">
        <v>63</v>
      </c>
      <c r="E67" s="9">
        <f t="shared" si="0"/>
        <v>88.732394366197184</v>
      </c>
    </row>
    <row r="68" spans="2:5" ht="17.45" customHeight="1" x14ac:dyDescent="0.3">
      <c r="B68" s="33">
        <v>23010042</v>
      </c>
      <c r="C68" s="33">
        <v>52.5</v>
      </c>
      <c r="D68" s="2">
        <v>63</v>
      </c>
      <c r="E68" s="9">
        <f t="shared" si="0"/>
        <v>88.732394366197184</v>
      </c>
    </row>
    <row r="69" spans="2:5" ht="17.45" customHeight="1" x14ac:dyDescent="0.3">
      <c r="B69" s="33">
        <v>23010064</v>
      </c>
      <c r="C69" s="33">
        <v>50</v>
      </c>
      <c r="D69" s="2">
        <v>65</v>
      </c>
      <c r="E69" s="9">
        <f t="shared" si="0"/>
        <v>91.549295774647888</v>
      </c>
    </row>
    <row r="70" spans="2:5" ht="17.45" customHeight="1" x14ac:dyDescent="0.3">
      <c r="B70" s="33">
        <v>23010071</v>
      </c>
      <c r="C70" s="33">
        <v>50</v>
      </c>
      <c r="D70" s="2">
        <v>65</v>
      </c>
      <c r="E70" s="9">
        <f t="shared" ref="E70:E74" si="3">D70/71*100</f>
        <v>91.549295774647888</v>
      </c>
    </row>
    <row r="71" spans="2:5" ht="17.45" customHeight="1" x14ac:dyDescent="0.3">
      <c r="B71" s="33">
        <v>23010112</v>
      </c>
      <c r="C71" s="33">
        <v>45</v>
      </c>
      <c r="D71" s="2">
        <v>67</v>
      </c>
      <c r="E71" s="9">
        <f t="shared" si="3"/>
        <v>94.366197183098592</v>
      </c>
    </row>
    <row r="72" spans="2:5" ht="17.45" customHeight="1" x14ac:dyDescent="0.3">
      <c r="B72" s="33">
        <v>23010060</v>
      </c>
      <c r="C72" s="33">
        <v>42.5</v>
      </c>
      <c r="D72" s="2">
        <v>68</v>
      </c>
      <c r="E72" s="9">
        <f t="shared" si="3"/>
        <v>95.774647887323937</v>
      </c>
    </row>
    <row r="73" spans="2:5" ht="17.45" customHeight="1" x14ac:dyDescent="0.3">
      <c r="B73" s="33">
        <v>23010105</v>
      </c>
      <c r="C73" s="33">
        <v>42.5</v>
      </c>
      <c r="D73" s="2">
        <v>68</v>
      </c>
      <c r="E73" s="9">
        <f t="shared" si="3"/>
        <v>95.774647887323937</v>
      </c>
    </row>
    <row r="74" spans="2:5" ht="17.45" customHeight="1" x14ac:dyDescent="0.3">
      <c r="B74" s="33">
        <v>23010099</v>
      </c>
      <c r="C74" s="33">
        <v>25</v>
      </c>
      <c r="D74" s="2">
        <v>70</v>
      </c>
      <c r="E74" s="9">
        <f t="shared" si="3"/>
        <v>98.591549295774655</v>
      </c>
    </row>
    <row r="75" spans="2:5" ht="17.45" customHeight="1" x14ac:dyDescent="0.3">
      <c r="B75" s="33">
        <v>23010007</v>
      </c>
      <c r="C75" s="33">
        <v>0</v>
      </c>
      <c r="D75" s="2">
        <v>115</v>
      </c>
      <c r="E75" s="9">
        <f>D75/115*100</f>
        <v>100</v>
      </c>
    </row>
    <row r="76" spans="2:5" ht="17.45" customHeight="1" x14ac:dyDescent="0.3">
      <c r="B76" s="33">
        <v>23010010</v>
      </c>
      <c r="C76" s="33">
        <v>0</v>
      </c>
      <c r="D76" s="2">
        <v>115</v>
      </c>
      <c r="E76" s="9">
        <f t="shared" ref="E76:E119" si="4">D76/115*100</f>
        <v>100</v>
      </c>
    </row>
    <row r="77" spans="2:5" ht="17.45" customHeight="1" x14ac:dyDescent="0.3">
      <c r="B77" s="33">
        <v>23010014</v>
      </c>
      <c r="C77" s="33">
        <v>0</v>
      </c>
      <c r="D77" s="2">
        <v>115</v>
      </c>
      <c r="E77" s="9">
        <f t="shared" si="4"/>
        <v>100</v>
      </c>
    </row>
    <row r="78" spans="2:5" ht="17.45" customHeight="1" x14ac:dyDescent="0.3">
      <c r="B78" s="33">
        <v>23010021</v>
      </c>
      <c r="C78" s="33">
        <v>0</v>
      </c>
      <c r="D78" s="2">
        <v>115</v>
      </c>
      <c r="E78" s="9">
        <f t="shared" si="4"/>
        <v>100</v>
      </c>
    </row>
    <row r="79" spans="2:5" ht="17.45" customHeight="1" x14ac:dyDescent="0.3">
      <c r="B79" s="33">
        <v>23010023</v>
      </c>
      <c r="C79" s="33">
        <v>0</v>
      </c>
      <c r="D79" s="2">
        <v>115</v>
      </c>
      <c r="E79" s="9">
        <f t="shared" si="4"/>
        <v>100</v>
      </c>
    </row>
    <row r="80" spans="2:5" x14ac:dyDescent="0.3">
      <c r="B80" s="33">
        <v>23010024</v>
      </c>
      <c r="C80" s="33">
        <v>0</v>
      </c>
      <c r="D80" s="2">
        <v>115</v>
      </c>
      <c r="E80" s="9">
        <f t="shared" si="4"/>
        <v>100</v>
      </c>
    </row>
    <row r="81" spans="2:5" x14ac:dyDescent="0.3">
      <c r="B81" s="33">
        <v>23010032</v>
      </c>
      <c r="C81" s="33">
        <v>0</v>
      </c>
      <c r="D81" s="2">
        <v>115</v>
      </c>
      <c r="E81" s="9">
        <f t="shared" si="4"/>
        <v>100</v>
      </c>
    </row>
    <row r="82" spans="2:5" x14ac:dyDescent="0.3">
      <c r="B82" s="33">
        <v>23010033</v>
      </c>
      <c r="C82" s="33">
        <v>0</v>
      </c>
      <c r="D82" s="2">
        <v>115</v>
      </c>
      <c r="E82" s="9">
        <f t="shared" si="4"/>
        <v>100</v>
      </c>
    </row>
    <row r="83" spans="2:5" x14ac:dyDescent="0.3">
      <c r="B83" s="33">
        <v>23010035</v>
      </c>
      <c r="C83" s="33">
        <v>0</v>
      </c>
      <c r="D83" s="2">
        <v>115</v>
      </c>
      <c r="E83" s="9">
        <f t="shared" si="4"/>
        <v>100</v>
      </c>
    </row>
    <row r="84" spans="2:5" x14ac:dyDescent="0.3">
      <c r="B84" s="33">
        <v>23010036</v>
      </c>
      <c r="C84" s="33">
        <v>0</v>
      </c>
      <c r="D84" s="2">
        <v>115</v>
      </c>
      <c r="E84" s="9">
        <f t="shared" si="4"/>
        <v>100</v>
      </c>
    </row>
    <row r="85" spans="2:5" x14ac:dyDescent="0.3">
      <c r="B85" s="33">
        <v>23010037</v>
      </c>
      <c r="C85" s="33">
        <v>0</v>
      </c>
      <c r="D85" s="2">
        <v>115</v>
      </c>
      <c r="E85" s="9">
        <f t="shared" si="4"/>
        <v>100</v>
      </c>
    </row>
    <row r="86" spans="2:5" x14ac:dyDescent="0.3">
      <c r="B86" s="33">
        <v>23010039</v>
      </c>
      <c r="C86" s="33">
        <v>0</v>
      </c>
      <c r="D86" s="2">
        <v>115</v>
      </c>
      <c r="E86" s="9">
        <f t="shared" si="4"/>
        <v>100</v>
      </c>
    </row>
    <row r="87" spans="2:5" x14ac:dyDescent="0.3">
      <c r="B87" s="33">
        <v>23010040</v>
      </c>
      <c r="C87" s="33">
        <v>0</v>
      </c>
      <c r="D87" s="2">
        <v>115</v>
      </c>
      <c r="E87" s="9">
        <f t="shared" si="4"/>
        <v>100</v>
      </c>
    </row>
    <row r="88" spans="2:5" x14ac:dyDescent="0.3">
      <c r="B88" s="33">
        <v>23010041</v>
      </c>
      <c r="C88" s="33">
        <v>0</v>
      </c>
      <c r="D88" s="2">
        <v>115</v>
      </c>
      <c r="E88" s="9">
        <f t="shared" si="4"/>
        <v>100</v>
      </c>
    </row>
    <row r="89" spans="2:5" x14ac:dyDescent="0.3">
      <c r="B89" s="33">
        <v>23010043</v>
      </c>
      <c r="C89" s="33">
        <v>0</v>
      </c>
      <c r="D89" s="2">
        <v>115</v>
      </c>
      <c r="E89" s="9">
        <f t="shared" si="4"/>
        <v>100</v>
      </c>
    </row>
    <row r="90" spans="2:5" x14ac:dyDescent="0.3">
      <c r="B90" s="33">
        <v>23010046</v>
      </c>
      <c r="C90" s="33">
        <v>0</v>
      </c>
      <c r="D90" s="2">
        <v>115</v>
      </c>
      <c r="E90" s="9">
        <f t="shared" si="4"/>
        <v>100</v>
      </c>
    </row>
    <row r="91" spans="2:5" x14ac:dyDescent="0.3">
      <c r="B91" s="33">
        <v>23010047</v>
      </c>
      <c r="C91" s="33">
        <v>0</v>
      </c>
      <c r="D91" s="2">
        <v>115</v>
      </c>
      <c r="E91" s="9">
        <f t="shared" si="4"/>
        <v>100</v>
      </c>
    </row>
    <row r="92" spans="2:5" x14ac:dyDescent="0.3">
      <c r="B92" s="33">
        <v>23010049</v>
      </c>
      <c r="C92" s="33">
        <v>0</v>
      </c>
      <c r="D92" s="2">
        <v>115</v>
      </c>
      <c r="E92" s="9">
        <f t="shared" si="4"/>
        <v>100</v>
      </c>
    </row>
    <row r="93" spans="2:5" x14ac:dyDescent="0.3">
      <c r="B93" s="33">
        <v>23010051</v>
      </c>
      <c r="C93" s="33">
        <v>0</v>
      </c>
      <c r="D93" s="2">
        <v>115</v>
      </c>
      <c r="E93" s="9">
        <f t="shared" si="4"/>
        <v>100</v>
      </c>
    </row>
    <row r="94" spans="2:5" x14ac:dyDescent="0.3">
      <c r="B94" s="33">
        <v>23010054</v>
      </c>
      <c r="C94" s="33">
        <v>0</v>
      </c>
      <c r="D94" s="2">
        <v>115</v>
      </c>
      <c r="E94" s="9">
        <f t="shared" si="4"/>
        <v>100</v>
      </c>
    </row>
    <row r="95" spans="2:5" x14ac:dyDescent="0.3">
      <c r="B95" s="33">
        <v>23010059</v>
      </c>
      <c r="C95" s="33">
        <v>0</v>
      </c>
      <c r="D95" s="2">
        <v>115</v>
      </c>
      <c r="E95" s="9">
        <f t="shared" si="4"/>
        <v>100</v>
      </c>
    </row>
    <row r="96" spans="2:5" x14ac:dyDescent="0.3">
      <c r="B96" s="33">
        <v>23010061</v>
      </c>
      <c r="C96" s="33">
        <v>0</v>
      </c>
      <c r="D96" s="2">
        <v>115</v>
      </c>
      <c r="E96" s="9">
        <f t="shared" si="4"/>
        <v>100</v>
      </c>
    </row>
    <row r="97" spans="2:5" x14ac:dyDescent="0.3">
      <c r="B97" s="33">
        <v>23010062</v>
      </c>
      <c r="C97" s="33">
        <v>0</v>
      </c>
      <c r="D97" s="2">
        <v>115</v>
      </c>
      <c r="E97" s="9">
        <f t="shared" si="4"/>
        <v>100</v>
      </c>
    </row>
    <row r="98" spans="2:5" x14ac:dyDescent="0.3">
      <c r="B98" s="33">
        <v>23010066</v>
      </c>
      <c r="C98" s="33">
        <v>0</v>
      </c>
      <c r="D98" s="2">
        <v>115</v>
      </c>
      <c r="E98" s="9">
        <f t="shared" si="4"/>
        <v>100</v>
      </c>
    </row>
    <row r="99" spans="2:5" x14ac:dyDescent="0.3">
      <c r="B99" s="33">
        <v>23010068</v>
      </c>
      <c r="C99" s="33">
        <v>0</v>
      </c>
      <c r="D99" s="2">
        <v>115</v>
      </c>
      <c r="E99" s="9">
        <f t="shared" si="4"/>
        <v>100</v>
      </c>
    </row>
    <row r="100" spans="2:5" x14ac:dyDescent="0.3">
      <c r="B100" s="33">
        <v>23010069</v>
      </c>
      <c r="C100" s="33">
        <v>0</v>
      </c>
      <c r="D100" s="2">
        <v>115</v>
      </c>
      <c r="E100" s="9">
        <f t="shared" si="4"/>
        <v>100</v>
      </c>
    </row>
    <row r="101" spans="2:5" x14ac:dyDescent="0.3">
      <c r="B101" s="33">
        <v>23010072</v>
      </c>
      <c r="C101" s="33">
        <v>0</v>
      </c>
      <c r="D101" s="2">
        <v>115</v>
      </c>
      <c r="E101" s="9">
        <f t="shared" si="4"/>
        <v>100</v>
      </c>
    </row>
    <row r="102" spans="2:5" x14ac:dyDescent="0.3">
      <c r="B102" s="33">
        <v>23010073</v>
      </c>
      <c r="C102" s="33">
        <v>0</v>
      </c>
      <c r="D102" s="2">
        <v>115</v>
      </c>
      <c r="E102" s="9">
        <f t="shared" si="4"/>
        <v>100</v>
      </c>
    </row>
    <row r="103" spans="2:5" x14ac:dyDescent="0.3">
      <c r="B103" s="33">
        <v>23010074</v>
      </c>
      <c r="C103" s="33">
        <v>0</v>
      </c>
      <c r="D103" s="2">
        <v>115</v>
      </c>
      <c r="E103" s="9">
        <f t="shared" si="4"/>
        <v>100</v>
      </c>
    </row>
    <row r="104" spans="2:5" x14ac:dyDescent="0.3">
      <c r="B104" s="33">
        <v>23010077</v>
      </c>
      <c r="C104" s="33">
        <v>0</v>
      </c>
      <c r="D104" s="2">
        <v>115</v>
      </c>
      <c r="E104" s="9">
        <f t="shared" si="4"/>
        <v>100</v>
      </c>
    </row>
    <row r="105" spans="2:5" x14ac:dyDescent="0.3">
      <c r="B105" s="33">
        <v>23010080</v>
      </c>
      <c r="C105" s="33">
        <v>0</v>
      </c>
      <c r="D105" s="2">
        <v>115</v>
      </c>
      <c r="E105" s="9">
        <f t="shared" si="4"/>
        <v>100</v>
      </c>
    </row>
    <row r="106" spans="2:5" x14ac:dyDescent="0.3">
      <c r="B106" s="33">
        <v>23010081</v>
      </c>
      <c r="C106" s="33">
        <v>0</v>
      </c>
      <c r="D106" s="2">
        <v>115</v>
      </c>
      <c r="E106" s="9">
        <f t="shared" si="4"/>
        <v>100</v>
      </c>
    </row>
    <row r="107" spans="2:5" x14ac:dyDescent="0.3">
      <c r="B107" s="33">
        <v>23010083</v>
      </c>
      <c r="C107" s="33">
        <v>0</v>
      </c>
      <c r="D107" s="2">
        <v>115</v>
      </c>
      <c r="E107" s="9">
        <f t="shared" si="4"/>
        <v>100</v>
      </c>
    </row>
    <row r="108" spans="2:5" x14ac:dyDescent="0.3">
      <c r="B108" s="33">
        <v>23010084</v>
      </c>
      <c r="C108" s="33">
        <v>0</v>
      </c>
      <c r="D108" s="2">
        <v>115</v>
      </c>
      <c r="E108" s="9">
        <f t="shared" si="4"/>
        <v>100</v>
      </c>
    </row>
    <row r="109" spans="2:5" x14ac:dyDescent="0.3">
      <c r="B109" s="33">
        <v>23010085</v>
      </c>
      <c r="C109" s="33">
        <v>0</v>
      </c>
      <c r="D109" s="2">
        <v>115</v>
      </c>
      <c r="E109" s="9">
        <f t="shared" si="4"/>
        <v>100</v>
      </c>
    </row>
    <row r="110" spans="2:5" x14ac:dyDescent="0.3">
      <c r="B110" s="33">
        <v>23010088</v>
      </c>
      <c r="C110" s="33">
        <v>0</v>
      </c>
      <c r="D110" s="2">
        <v>115</v>
      </c>
      <c r="E110" s="9">
        <f t="shared" si="4"/>
        <v>100</v>
      </c>
    </row>
    <row r="111" spans="2:5" x14ac:dyDescent="0.3">
      <c r="B111" s="33">
        <v>23010097</v>
      </c>
      <c r="C111" s="33">
        <v>0</v>
      </c>
      <c r="D111" s="2">
        <v>115</v>
      </c>
      <c r="E111" s="9">
        <f t="shared" si="4"/>
        <v>100</v>
      </c>
    </row>
    <row r="112" spans="2:5" x14ac:dyDescent="0.3">
      <c r="B112" s="33">
        <v>23010098</v>
      </c>
      <c r="C112" s="33">
        <v>0</v>
      </c>
      <c r="D112" s="2">
        <v>115</v>
      </c>
      <c r="E112" s="9">
        <f t="shared" si="4"/>
        <v>100</v>
      </c>
    </row>
    <row r="113" spans="2:5" ht="17.45" customHeight="1" x14ac:dyDescent="0.3">
      <c r="B113" s="33">
        <v>23010100</v>
      </c>
      <c r="C113" s="33">
        <v>0</v>
      </c>
      <c r="D113" s="2">
        <v>115</v>
      </c>
      <c r="E113" s="9">
        <f t="shared" si="4"/>
        <v>100</v>
      </c>
    </row>
    <row r="114" spans="2:5" x14ac:dyDescent="0.3">
      <c r="B114" s="33">
        <v>23010107</v>
      </c>
      <c r="C114" s="33">
        <v>0</v>
      </c>
      <c r="D114" s="2">
        <v>115</v>
      </c>
      <c r="E114" s="9">
        <f t="shared" si="4"/>
        <v>100</v>
      </c>
    </row>
    <row r="115" spans="2:5" ht="17.45" customHeight="1" x14ac:dyDescent="0.3">
      <c r="B115" s="33">
        <v>23010108</v>
      </c>
      <c r="C115" s="33">
        <v>0</v>
      </c>
      <c r="D115" s="2">
        <v>115</v>
      </c>
      <c r="E115" s="9">
        <f t="shared" si="4"/>
        <v>100</v>
      </c>
    </row>
    <row r="116" spans="2:5" x14ac:dyDescent="0.3">
      <c r="B116" s="33">
        <v>23010109</v>
      </c>
      <c r="C116" s="33">
        <v>0</v>
      </c>
      <c r="D116" s="2">
        <v>115</v>
      </c>
      <c r="E116" s="9">
        <f t="shared" si="4"/>
        <v>100</v>
      </c>
    </row>
    <row r="117" spans="2:5" x14ac:dyDescent="0.3">
      <c r="B117" s="33">
        <v>23010113</v>
      </c>
      <c r="C117" s="33">
        <v>0</v>
      </c>
      <c r="D117" s="2">
        <v>115</v>
      </c>
      <c r="E117" s="9">
        <f t="shared" si="4"/>
        <v>100</v>
      </c>
    </row>
    <row r="118" spans="2:5" x14ac:dyDescent="0.3">
      <c r="B118" s="33">
        <v>23010120</v>
      </c>
      <c r="C118" s="33">
        <v>0</v>
      </c>
      <c r="D118" s="2">
        <v>115</v>
      </c>
      <c r="E118" s="9">
        <f t="shared" si="4"/>
        <v>100</v>
      </c>
    </row>
    <row r="119" spans="2:5" x14ac:dyDescent="0.3">
      <c r="B119" s="33">
        <v>23010121</v>
      </c>
      <c r="C119" s="33">
        <v>0</v>
      </c>
      <c r="D119" s="2">
        <v>115</v>
      </c>
      <c r="E119" s="9">
        <f t="shared" si="4"/>
        <v>100</v>
      </c>
    </row>
  </sheetData>
  <mergeCells count="1">
    <mergeCell ref="B1:P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D005E-3DFE-450C-9C9E-8B59B50121B6}">
  <sheetPr>
    <pageSetUpPr fitToPage="1"/>
  </sheetPr>
  <dimension ref="B1:P119"/>
  <sheetViews>
    <sheetView showGridLines="0" topLeftCell="A37" zoomScale="85" zoomScaleNormal="85" workbookViewId="0">
      <selection activeCell="E40" sqref="E40"/>
    </sheetView>
  </sheetViews>
  <sheetFormatPr defaultRowHeight="16.5" x14ac:dyDescent="0.3"/>
  <cols>
    <col min="2" max="2" width="11" bestFit="1" customWidth="1"/>
  </cols>
  <sheetData>
    <row r="1" spans="2:16" ht="16.5" customHeight="1" x14ac:dyDescent="0.3">
      <c r="B1" s="34" t="s">
        <v>42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2:16" ht="18" customHeight="1" x14ac:dyDescent="0.3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4" spans="2:16" ht="17.25" thickBot="1" x14ac:dyDescent="0.35">
      <c r="B4" s="18" t="s">
        <v>11</v>
      </c>
      <c r="C4" s="18" t="s">
        <v>10</v>
      </c>
      <c r="D4" s="18" t="s">
        <v>12</v>
      </c>
      <c r="E4" s="3" t="s">
        <v>8</v>
      </c>
      <c r="N4" s="12" t="s">
        <v>7</v>
      </c>
      <c r="O4" s="11" t="s">
        <v>6</v>
      </c>
      <c r="P4" s="10" t="s">
        <v>5</v>
      </c>
    </row>
    <row r="5" spans="2:16" x14ac:dyDescent="0.3">
      <c r="B5" s="33">
        <v>23010009</v>
      </c>
      <c r="C5" s="33">
        <v>92.5</v>
      </c>
      <c r="D5" s="2">
        <v>1</v>
      </c>
      <c r="E5" s="9">
        <f>D5/68*100</f>
        <v>1.4705882352941175</v>
      </c>
      <c r="N5" s="28">
        <v>100</v>
      </c>
      <c r="O5" s="6">
        <f>FREQUENCY($C$5:$C$98,N5:N44)</f>
        <v>0</v>
      </c>
      <c r="P5" s="5">
        <f>O5</f>
        <v>0</v>
      </c>
    </row>
    <row r="6" spans="2:16" x14ac:dyDescent="0.3">
      <c r="B6" s="33">
        <v>23010015</v>
      </c>
      <c r="C6" s="33">
        <v>82.5</v>
      </c>
      <c r="D6" s="2">
        <v>2</v>
      </c>
      <c r="E6" s="9">
        <f t="shared" ref="E6:E69" si="0">D6/68*100</f>
        <v>2.9411764705882351</v>
      </c>
      <c r="N6" s="8">
        <v>97.5</v>
      </c>
      <c r="O6" s="6">
        <f t="shared" ref="O6:O44" si="1">FREQUENCY($C$5:$C$98,N6:N45)</f>
        <v>0</v>
      </c>
      <c r="P6" s="5">
        <f>P5+O6</f>
        <v>0</v>
      </c>
    </row>
    <row r="7" spans="2:16" x14ac:dyDescent="0.3">
      <c r="B7" s="33">
        <v>23010090</v>
      </c>
      <c r="C7" s="33">
        <v>82.5</v>
      </c>
      <c r="D7" s="2">
        <v>2</v>
      </c>
      <c r="E7" s="9">
        <f t="shared" si="0"/>
        <v>2.9411764705882351</v>
      </c>
      <c r="N7" s="8">
        <v>95</v>
      </c>
      <c r="O7" s="6">
        <f t="shared" si="1"/>
        <v>0</v>
      </c>
      <c r="P7" s="5">
        <f>P6+O7</f>
        <v>0</v>
      </c>
    </row>
    <row r="8" spans="2:16" x14ac:dyDescent="0.3">
      <c r="B8" s="33">
        <v>23010044</v>
      </c>
      <c r="C8" s="33">
        <v>80</v>
      </c>
      <c r="D8" s="2">
        <v>4</v>
      </c>
      <c r="E8" s="9">
        <f t="shared" si="0"/>
        <v>5.8823529411764701</v>
      </c>
      <c r="N8" s="7">
        <v>92.5</v>
      </c>
      <c r="O8" s="6">
        <f t="shared" si="1"/>
        <v>1</v>
      </c>
      <c r="P8" s="5">
        <f t="shared" ref="P8:P45" si="2">P7+O8</f>
        <v>1</v>
      </c>
    </row>
    <row r="9" spans="2:16" x14ac:dyDescent="0.3">
      <c r="B9" s="33">
        <v>23010048</v>
      </c>
      <c r="C9" s="33">
        <v>80</v>
      </c>
      <c r="D9" s="2">
        <v>4</v>
      </c>
      <c r="E9" s="9">
        <f t="shared" si="0"/>
        <v>5.8823529411764701</v>
      </c>
      <c r="N9" s="8">
        <v>90</v>
      </c>
      <c r="O9" s="6">
        <f t="shared" si="1"/>
        <v>0</v>
      </c>
      <c r="P9" s="5">
        <f t="shared" si="2"/>
        <v>1</v>
      </c>
    </row>
    <row r="10" spans="2:16" x14ac:dyDescent="0.3">
      <c r="B10" s="33">
        <v>23010055</v>
      </c>
      <c r="C10" s="33">
        <v>80</v>
      </c>
      <c r="D10" s="2">
        <v>4</v>
      </c>
      <c r="E10" s="9">
        <f t="shared" si="0"/>
        <v>5.8823529411764701</v>
      </c>
      <c r="N10" s="8">
        <v>87.5</v>
      </c>
      <c r="O10" s="6">
        <f t="shared" si="1"/>
        <v>0</v>
      </c>
      <c r="P10" s="5">
        <f t="shared" si="2"/>
        <v>1</v>
      </c>
    </row>
    <row r="11" spans="2:16" x14ac:dyDescent="0.3">
      <c r="B11" s="33">
        <v>23010013</v>
      </c>
      <c r="C11" s="33">
        <v>77.5</v>
      </c>
      <c r="D11" s="2">
        <v>7</v>
      </c>
      <c r="E11" s="9">
        <f t="shared" si="0"/>
        <v>10.294117647058822</v>
      </c>
      <c r="N11" s="7">
        <v>85</v>
      </c>
      <c r="O11" s="6">
        <f t="shared" si="1"/>
        <v>0</v>
      </c>
      <c r="P11" s="5">
        <f t="shared" si="2"/>
        <v>1</v>
      </c>
    </row>
    <row r="12" spans="2:16" x14ac:dyDescent="0.3">
      <c r="B12" s="33">
        <v>23010027</v>
      </c>
      <c r="C12" s="33">
        <v>77.5</v>
      </c>
      <c r="D12" s="2">
        <v>7</v>
      </c>
      <c r="E12" s="9">
        <f t="shared" si="0"/>
        <v>10.294117647058822</v>
      </c>
      <c r="N12" s="8">
        <v>82.5</v>
      </c>
      <c r="O12" s="6">
        <f t="shared" si="1"/>
        <v>2</v>
      </c>
      <c r="P12" s="5">
        <f t="shared" si="2"/>
        <v>3</v>
      </c>
    </row>
    <row r="13" spans="2:16" x14ac:dyDescent="0.3">
      <c r="B13" s="33">
        <v>23010094</v>
      </c>
      <c r="C13" s="33">
        <v>77.5</v>
      </c>
      <c r="D13" s="2">
        <v>7</v>
      </c>
      <c r="E13" s="9">
        <f t="shared" si="0"/>
        <v>10.294117647058822</v>
      </c>
      <c r="N13" s="8">
        <v>80</v>
      </c>
      <c r="O13" s="6">
        <f t="shared" si="1"/>
        <v>3</v>
      </c>
      <c r="P13" s="5">
        <f t="shared" si="2"/>
        <v>6</v>
      </c>
    </row>
    <row r="14" spans="2:16" x14ac:dyDescent="0.3">
      <c r="B14" s="33">
        <v>23010018</v>
      </c>
      <c r="C14" s="33">
        <v>75</v>
      </c>
      <c r="D14" s="2">
        <v>10</v>
      </c>
      <c r="E14" s="9">
        <f t="shared" si="0"/>
        <v>14.705882352941178</v>
      </c>
      <c r="N14" s="7">
        <v>77.5</v>
      </c>
      <c r="O14" s="6">
        <f t="shared" si="1"/>
        <v>3</v>
      </c>
      <c r="P14" s="5">
        <f t="shared" si="2"/>
        <v>9</v>
      </c>
    </row>
    <row r="15" spans="2:16" x14ac:dyDescent="0.3">
      <c r="B15" s="33">
        <v>23010038</v>
      </c>
      <c r="C15" s="33">
        <v>75</v>
      </c>
      <c r="D15" s="2">
        <v>10</v>
      </c>
      <c r="E15" s="9">
        <f t="shared" si="0"/>
        <v>14.705882352941178</v>
      </c>
      <c r="N15" s="8">
        <v>75</v>
      </c>
      <c r="O15" s="6">
        <f t="shared" si="1"/>
        <v>3</v>
      </c>
      <c r="P15" s="5">
        <f t="shared" si="2"/>
        <v>12</v>
      </c>
    </row>
    <row r="16" spans="2:16" x14ac:dyDescent="0.3">
      <c r="B16" s="33">
        <v>23010103</v>
      </c>
      <c r="C16" s="33">
        <v>75</v>
      </c>
      <c r="D16" s="2">
        <v>10</v>
      </c>
      <c r="E16" s="9">
        <f t="shared" si="0"/>
        <v>14.705882352941178</v>
      </c>
      <c r="N16" s="8">
        <v>72.5</v>
      </c>
      <c r="O16" s="6">
        <f t="shared" si="1"/>
        <v>2</v>
      </c>
      <c r="P16" s="5">
        <f t="shared" si="2"/>
        <v>14</v>
      </c>
    </row>
    <row r="17" spans="2:16" x14ac:dyDescent="0.3">
      <c r="B17" s="33">
        <v>23010086</v>
      </c>
      <c r="C17" s="33">
        <v>72.5</v>
      </c>
      <c r="D17" s="2">
        <v>13</v>
      </c>
      <c r="E17" s="9">
        <f t="shared" si="0"/>
        <v>19.117647058823529</v>
      </c>
      <c r="N17" s="7">
        <v>70</v>
      </c>
      <c r="O17" s="6">
        <f t="shared" si="1"/>
        <v>3</v>
      </c>
      <c r="P17" s="5">
        <f t="shared" si="2"/>
        <v>17</v>
      </c>
    </row>
    <row r="18" spans="2:16" x14ac:dyDescent="0.3">
      <c r="B18" s="33">
        <v>23010110</v>
      </c>
      <c r="C18" s="33">
        <v>72.5</v>
      </c>
      <c r="D18" s="2">
        <v>13</v>
      </c>
      <c r="E18" s="9">
        <f t="shared" si="0"/>
        <v>19.117647058823529</v>
      </c>
      <c r="N18" s="8">
        <v>67.5</v>
      </c>
      <c r="O18" s="6">
        <f t="shared" si="1"/>
        <v>6</v>
      </c>
      <c r="P18" s="5">
        <f t="shared" si="2"/>
        <v>23</v>
      </c>
    </row>
    <row r="19" spans="2:16" x14ac:dyDescent="0.3">
      <c r="B19" s="33">
        <v>23010004</v>
      </c>
      <c r="C19" s="33">
        <v>70</v>
      </c>
      <c r="D19" s="2">
        <v>15</v>
      </c>
      <c r="E19" s="9">
        <f t="shared" si="0"/>
        <v>22.058823529411764</v>
      </c>
      <c r="N19" s="8">
        <v>65</v>
      </c>
      <c r="O19" s="6">
        <f t="shared" si="1"/>
        <v>5</v>
      </c>
      <c r="P19" s="5">
        <f t="shared" si="2"/>
        <v>28</v>
      </c>
    </row>
    <row r="20" spans="2:16" x14ac:dyDescent="0.3">
      <c r="B20" s="33">
        <v>23010095</v>
      </c>
      <c r="C20" s="33">
        <v>70</v>
      </c>
      <c r="D20" s="2">
        <v>15</v>
      </c>
      <c r="E20" s="9">
        <f t="shared" si="0"/>
        <v>22.058823529411764</v>
      </c>
      <c r="N20" s="7">
        <v>62.5</v>
      </c>
      <c r="O20" s="6">
        <f t="shared" si="1"/>
        <v>7</v>
      </c>
      <c r="P20" s="5">
        <f t="shared" si="2"/>
        <v>35</v>
      </c>
    </row>
    <row r="21" spans="2:16" x14ac:dyDescent="0.3">
      <c r="B21" s="33">
        <v>23010101</v>
      </c>
      <c r="C21" s="33">
        <v>70</v>
      </c>
      <c r="D21" s="2">
        <v>15</v>
      </c>
      <c r="E21" s="9">
        <f t="shared" si="0"/>
        <v>22.058823529411764</v>
      </c>
      <c r="N21" s="8">
        <v>60</v>
      </c>
      <c r="O21" s="6">
        <f t="shared" si="1"/>
        <v>5</v>
      </c>
      <c r="P21" s="5">
        <f t="shared" si="2"/>
        <v>40</v>
      </c>
    </row>
    <row r="22" spans="2:16" x14ac:dyDescent="0.3">
      <c r="B22" s="33">
        <v>23010011</v>
      </c>
      <c r="C22" s="33">
        <v>67.5</v>
      </c>
      <c r="D22" s="2">
        <v>18</v>
      </c>
      <c r="E22" s="9">
        <f t="shared" si="0"/>
        <v>26.47058823529412</v>
      </c>
      <c r="N22" s="8">
        <v>57.5</v>
      </c>
      <c r="O22" s="6">
        <f t="shared" si="1"/>
        <v>3</v>
      </c>
      <c r="P22" s="5">
        <f t="shared" si="2"/>
        <v>43</v>
      </c>
    </row>
    <row r="23" spans="2:16" x14ac:dyDescent="0.3">
      <c r="B23" s="33">
        <v>23010026</v>
      </c>
      <c r="C23" s="33">
        <v>67.5</v>
      </c>
      <c r="D23" s="2">
        <v>18</v>
      </c>
      <c r="E23" s="9">
        <f t="shared" si="0"/>
        <v>26.47058823529412</v>
      </c>
      <c r="N23" s="7">
        <v>55</v>
      </c>
      <c r="O23" s="6">
        <f t="shared" si="1"/>
        <v>3</v>
      </c>
      <c r="P23" s="5">
        <f t="shared" si="2"/>
        <v>46</v>
      </c>
    </row>
    <row r="24" spans="2:16" x14ac:dyDescent="0.3">
      <c r="B24" s="33">
        <v>23010050</v>
      </c>
      <c r="C24" s="33">
        <v>67.5</v>
      </c>
      <c r="D24" s="2">
        <v>18</v>
      </c>
      <c r="E24" s="9">
        <f t="shared" si="0"/>
        <v>26.47058823529412</v>
      </c>
      <c r="N24" s="8">
        <v>52.5</v>
      </c>
      <c r="O24" s="6">
        <f t="shared" si="1"/>
        <v>3</v>
      </c>
      <c r="P24" s="5">
        <f t="shared" si="2"/>
        <v>49</v>
      </c>
    </row>
    <row r="25" spans="2:16" x14ac:dyDescent="0.3">
      <c r="B25" s="33">
        <v>23010053</v>
      </c>
      <c r="C25" s="33">
        <v>67.5</v>
      </c>
      <c r="D25" s="2">
        <v>18</v>
      </c>
      <c r="E25" s="9">
        <f t="shared" si="0"/>
        <v>26.47058823529412</v>
      </c>
      <c r="N25" s="8">
        <v>50</v>
      </c>
      <c r="O25" s="6">
        <f t="shared" si="1"/>
        <v>5</v>
      </c>
      <c r="P25" s="5">
        <f t="shared" si="2"/>
        <v>54</v>
      </c>
    </row>
    <row r="26" spans="2:16" x14ac:dyDescent="0.3">
      <c r="B26" s="33">
        <v>23010057</v>
      </c>
      <c r="C26" s="33">
        <v>67.5</v>
      </c>
      <c r="D26" s="2">
        <v>18</v>
      </c>
      <c r="E26" s="9">
        <f t="shared" si="0"/>
        <v>26.47058823529412</v>
      </c>
      <c r="N26" s="7">
        <v>47.5</v>
      </c>
      <c r="O26" s="6">
        <f t="shared" si="1"/>
        <v>5</v>
      </c>
      <c r="P26" s="5">
        <f t="shared" si="2"/>
        <v>59</v>
      </c>
    </row>
    <row r="27" spans="2:16" x14ac:dyDescent="0.3">
      <c r="B27" s="33">
        <v>23010092</v>
      </c>
      <c r="C27" s="33">
        <v>67.5</v>
      </c>
      <c r="D27" s="2">
        <v>18</v>
      </c>
      <c r="E27" s="9">
        <f t="shared" si="0"/>
        <v>26.47058823529412</v>
      </c>
      <c r="N27" s="8">
        <v>45</v>
      </c>
      <c r="O27" s="6">
        <f t="shared" si="1"/>
        <v>1</v>
      </c>
      <c r="P27" s="5">
        <f t="shared" si="2"/>
        <v>60</v>
      </c>
    </row>
    <row r="28" spans="2:16" x14ac:dyDescent="0.3">
      <c r="B28" s="33">
        <v>23010022</v>
      </c>
      <c r="C28" s="33">
        <v>65</v>
      </c>
      <c r="D28" s="2">
        <v>24</v>
      </c>
      <c r="E28" s="9">
        <f t="shared" si="0"/>
        <v>35.294117647058826</v>
      </c>
      <c r="N28" s="8">
        <v>42.5</v>
      </c>
      <c r="O28" s="6">
        <f t="shared" si="1"/>
        <v>2</v>
      </c>
      <c r="P28" s="5">
        <f t="shared" si="2"/>
        <v>62</v>
      </c>
    </row>
    <row r="29" spans="2:16" x14ac:dyDescent="0.3">
      <c r="B29" s="33">
        <v>23010034</v>
      </c>
      <c r="C29" s="33">
        <v>65</v>
      </c>
      <c r="D29" s="2">
        <v>24</v>
      </c>
      <c r="E29" s="9">
        <f t="shared" si="0"/>
        <v>35.294117647058826</v>
      </c>
      <c r="N29" s="7">
        <v>40</v>
      </c>
      <c r="O29" s="6">
        <f t="shared" si="1"/>
        <v>0</v>
      </c>
      <c r="P29" s="5">
        <f t="shared" si="2"/>
        <v>62</v>
      </c>
    </row>
    <row r="30" spans="2:16" x14ac:dyDescent="0.3">
      <c r="B30" s="33">
        <v>23010067</v>
      </c>
      <c r="C30" s="33">
        <v>65</v>
      </c>
      <c r="D30" s="2">
        <v>24</v>
      </c>
      <c r="E30" s="9">
        <f t="shared" si="0"/>
        <v>35.294117647058826</v>
      </c>
      <c r="N30" s="8">
        <v>37.5</v>
      </c>
      <c r="O30" s="6">
        <f t="shared" si="1"/>
        <v>1</v>
      </c>
      <c r="P30" s="5">
        <f t="shared" si="2"/>
        <v>63</v>
      </c>
    </row>
    <row r="31" spans="2:16" x14ac:dyDescent="0.3">
      <c r="B31" s="33">
        <v>23010078</v>
      </c>
      <c r="C31" s="33">
        <v>65</v>
      </c>
      <c r="D31" s="2">
        <v>24</v>
      </c>
      <c r="E31" s="9">
        <f t="shared" si="0"/>
        <v>35.294117647058826</v>
      </c>
      <c r="N31" s="8">
        <v>35</v>
      </c>
      <c r="O31" s="6">
        <f t="shared" si="1"/>
        <v>3</v>
      </c>
      <c r="P31" s="5">
        <f t="shared" si="2"/>
        <v>66</v>
      </c>
    </row>
    <row r="32" spans="2:16" x14ac:dyDescent="0.3">
      <c r="B32" s="33">
        <v>23010106</v>
      </c>
      <c r="C32" s="33">
        <v>65</v>
      </c>
      <c r="D32" s="2">
        <v>24</v>
      </c>
      <c r="E32" s="9">
        <f t="shared" si="0"/>
        <v>35.294117647058826</v>
      </c>
      <c r="N32" s="7">
        <v>32.5</v>
      </c>
      <c r="O32" s="6">
        <f t="shared" si="1"/>
        <v>0</v>
      </c>
      <c r="P32" s="5">
        <f t="shared" si="2"/>
        <v>66</v>
      </c>
    </row>
    <row r="33" spans="2:16" x14ac:dyDescent="0.3">
      <c r="B33" s="33">
        <v>23010001</v>
      </c>
      <c r="C33" s="33">
        <v>62.5</v>
      </c>
      <c r="D33" s="2">
        <v>29</v>
      </c>
      <c r="E33" s="9">
        <f t="shared" si="0"/>
        <v>42.647058823529413</v>
      </c>
      <c r="N33" s="8">
        <v>30</v>
      </c>
      <c r="O33" s="6">
        <f t="shared" si="1"/>
        <v>1</v>
      </c>
      <c r="P33" s="5">
        <f t="shared" si="2"/>
        <v>67</v>
      </c>
    </row>
    <row r="34" spans="2:16" x14ac:dyDescent="0.3">
      <c r="B34" s="33">
        <v>23010005</v>
      </c>
      <c r="C34" s="33">
        <v>62.5</v>
      </c>
      <c r="D34" s="2">
        <v>29</v>
      </c>
      <c r="E34" s="9">
        <f t="shared" si="0"/>
        <v>42.647058823529413</v>
      </c>
      <c r="N34" s="8">
        <v>27.5</v>
      </c>
      <c r="O34" s="6">
        <f t="shared" si="1"/>
        <v>0</v>
      </c>
      <c r="P34" s="5">
        <f t="shared" si="2"/>
        <v>67</v>
      </c>
    </row>
    <row r="35" spans="2:16" x14ac:dyDescent="0.3">
      <c r="B35" s="33">
        <v>23010029</v>
      </c>
      <c r="C35" s="33">
        <v>62.5</v>
      </c>
      <c r="D35" s="2">
        <v>29</v>
      </c>
      <c r="E35" s="9">
        <f t="shared" si="0"/>
        <v>42.647058823529413</v>
      </c>
      <c r="N35" s="7">
        <v>25</v>
      </c>
      <c r="O35" s="6">
        <f t="shared" si="1"/>
        <v>0</v>
      </c>
      <c r="P35" s="5">
        <f t="shared" si="2"/>
        <v>67</v>
      </c>
    </row>
    <row r="36" spans="2:16" x14ac:dyDescent="0.3">
      <c r="B36" s="33">
        <v>23010056</v>
      </c>
      <c r="C36" s="33">
        <v>62.5</v>
      </c>
      <c r="D36" s="2">
        <v>29</v>
      </c>
      <c r="E36" s="9">
        <f t="shared" si="0"/>
        <v>42.647058823529413</v>
      </c>
      <c r="N36" s="8">
        <v>22.5</v>
      </c>
      <c r="O36" s="6">
        <f t="shared" si="1"/>
        <v>0</v>
      </c>
      <c r="P36" s="5">
        <f t="shared" si="2"/>
        <v>67</v>
      </c>
    </row>
    <row r="37" spans="2:16" x14ac:dyDescent="0.3">
      <c r="B37" s="33">
        <v>23010063</v>
      </c>
      <c r="C37" s="33">
        <v>62.5</v>
      </c>
      <c r="D37" s="2">
        <v>29</v>
      </c>
      <c r="E37" s="9">
        <f t="shared" si="0"/>
        <v>42.647058823529413</v>
      </c>
      <c r="N37" s="8">
        <v>20</v>
      </c>
      <c r="O37" s="6">
        <f t="shared" si="1"/>
        <v>0</v>
      </c>
      <c r="P37" s="5">
        <f t="shared" si="2"/>
        <v>67</v>
      </c>
    </row>
    <row r="38" spans="2:16" x14ac:dyDescent="0.3">
      <c r="B38" s="33">
        <v>23010091</v>
      </c>
      <c r="C38" s="33">
        <v>62.5</v>
      </c>
      <c r="D38" s="2">
        <v>29</v>
      </c>
      <c r="E38" s="9">
        <f t="shared" si="0"/>
        <v>42.647058823529413</v>
      </c>
      <c r="N38" s="7">
        <v>17.5</v>
      </c>
      <c r="O38" s="6">
        <f t="shared" si="1"/>
        <v>0</v>
      </c>
      <c r="P38" s="5">
        <f t="shared" si="2"/>
        <v>67</v>
      </c>
    </row>
    <row r="39" spans="2:16" x14ac:dyDescent="0.3">
      <c r="B39" s="33">
        <v>23010093</v>
      </c>
      <c r="C39" s="33">
        <v>62.5</v>
      </c>
      <c r="D39" s="2">
        <v>29</v>
      </c>
      <c r="E39" s="9">
        <f t="shared" si="0"/>
        <v>42.647058823529413</v>
      </c>
      <c r="N39" s="8">
        <v>15</v>
      </c>
      <c r="O39" s="6">
        <f t="shared" si="1"/>
        <v>0</v>
      </c>
      <c r="P39" s="5">
        <f t="shared" si="2"/>
        <v>67</v>
      </c>
    </row>
    <row r="40" spans="2:16" x14ac:dyDescent="0.3">
      <c r="B40" s="33">
        <v>23010003</v>
      </c>
      <c r="C40" s="33">
        <v>60</v>
      </c>
      <c r="D40" s="2">
        <v>36</v>
      </c>
      <c r="E40" s="9">
        <f t="shared" si="0"/>
        <v>52.941176470588239</v>
      </c>
      <c r="N40" s="8">
        <v>12.5</v>
      </c>
      <c r="O40" s="6">
        <f t="shared" si="1"/>
        <v>0</v>
      </c>
      <c r="P40" s="5">
        <f t="shared" si="2"/>
        <v>67</v>
      </c>
    </row>
    <row r="41" spans="2:16" x14ac:dyDescent="0.3">
      <c r="B41" s="33">
        <v>23010031</v>
      </c>
      <c r="C41" s="33">
        <v>60</v>
      </c>
      <c r="D41" s="2">
        <v>36</v>
      </c>
      <c r="E41" s="9">
        <f t="shared" si="0"/>
        <v>52.941176470588239</v>
      </c>
      <c r="N41" s="7">
        <v>10</v>
      </c>
      <c r="O41" s="6">
        <f t="shared" si="1"/>
        <v>0</v>
      </c>
      <c r="P41" s="5">
        <f t="shared" si="2"/>
        <v>67</v>
      </c>
    </row>
    <row r="42" spans="2:16" x14ac:dyDescent="0.3">
      <c r="B42" s="33">
        <v>23010070</v>
      </c>
      <c r="C42" s="33">
        <v>60</v>
      </c>
      <c r="D42" s="2">
        <v>36</v>
      </c>
      <c r="E42" s="9">
        <f t="shared" si="0"/>
        <v>52.941176470588239</v>
      </c>
      <c r="N42" s="8">
        <v>7.5</v>
      </c>
      <c r="O42" s="6">
        <f t="shared" si="1"/>
        <v>0</v>
      </c>
      <c r="P42" s="5">
        <f t="shared" si="2"/>
        <v>67</v>
      </c>
    </row>
    <row r="43" spans="2:16" x14ac:dyDescent="0.3">
      <c r="B43" s="33">
        <v>23010096</v>
      </c>
      <c r="C43" s="33">
        <v>60</v>
      </c>
      <c r="D43" s="2">
        <v>36</v>
      </c>
      <c r="E43" s="9">
        <f t="shared" si="0"/>
        <v>52.941176470588239</v>
      </c>
      <c r="N43" s="8">
        <v>5</v>
      </c>
      <c r="O43" s="6">
        <f t="shared" si="1"/>
        <v>0</v>
      </c>
      <c r="P43" s="5">
        <f t="shared" si="2"/>
        <v>67</v>
      </c>
    </row>
    <row r="44" spans="2:16" x14ac:dyDescent="0.3">
      <c r="B44" s="33">
        <v>23010058</v>
      </c>
      <c r="C44" s="33">
        <v>60</v>
      </c>
      <c r="D44" s="2">
        <v>36</v>
      </c>
      <c r="E44" s="9">
        <f t="shared" si="0"/>
        <v>52.941176470588239</v>
      </c>
      <c r="N44" s="7">
        <v>2.5</v>
      </c>
      <c r="O44" s="6">
        <f t="shared" si="1"/>
        <v>0</v>
      </c>
      <c r="P44" s="5">
        <f t="shared" si="2"/>
        <v>67</v>
      </c>
    </row>
    <row r="45" spans="2:16" x14ac:dyDescent="0.3">
      <c r="B45" s="33">
        <v>23010079</v>
      </c>
      <c r="C45" s="33">
        <v>57.5</v>
      </c>
      <c r="D45" s="2">
        <v>41</v>
      </c>
      <c r="E45" s="9">
        <f t="shared" si="0"/>
        <v>60.294117647058819</v>
      </c>
      <c r="N45" s="8">
        <v>0</v>
      </c>
      <c r="O45" s="6">
        <f>FREQUENCY($C$5:$C$119,N45:N84)</f>
        <v>48</v>
      </c>
      <c r="P45" s="5">
        <f t="shared" si="2"/>
        <v>115</v>
      </c>
    </row>
    <row r="46" spans="2:16" x14ac:dyDescent="0.3">
      <c r="B46" s="33">
        <v>23010102</v>
      </c>
      <c r="C46" s="33">
        <v>57.5</v>
      </c>
      <c r="D46" s="2">
        <v>41</v>
      </c>
      <c r="E46" s="9">
        <f t="shared" si="0"/>
        <v>60.294117647058819</v>
      </c>
    </row>
    <row r="47" spans="2:16" x14ac:dyDescent="0.3">
      <c r="B47" s="33">
        <v>23010104</v>
      </c>
      <c r="C47" s="33">
        <v>57.5</v>
      </c>
      <c r="D47" s="2">
        <v>41</v>
      </c>
      <c r="E47" s="9">
        <f t="shared" si="0"/>
        <v>60.294117647058819</v>
      </c>
      <c r="N47" s="3" t="s">
        <v>4</v>
      </c>
      <c r="O47" s="16">
        <v>115</v>
      </c>
      <c r="P47" s="1" t="s">
        <v>3</v>
      </c>
    </row>
    <row r="48" spans="2:16" x14ac:dyDescent="0.3">
      <c r="B48" s="33">
        <v>23010016</v>
      </c>
      <c r="C48" s="33">
        <v>55</v>
      </c>
      <c r="D48" s="2">
        <v>44</v>
      </c>
      <c r="E48" s="9">
        <f t="shared" si="0"/>
        <v>64.705882352941174</v>
      </c>
      <c r="N48" s="3" t="s">
        <v>2</v>
      </c>
      <c r="O48" s="20">
        <f>AVERAGE(C5:C71)</f>
        <v>60.634328358208954</v>
      </c>
      <c r="P48" s="1" t="s">
        <v>0</v>
      </c>
    </row>
    <row r="49" spans="2:16" x14ac:dyDescent="0.3">
      <c r="B49" s="33">
        <v>23010082</v>
      </c>
      <c r="C49" s="33">
        <v>55</v>
      </c>
      <c r="D49" s="2">
        <v>44</v>
      </c>
      <c r="E49" s="9">
        <f t="shared" si="0"/>
        <v>64.705882352941174</v>
      </c>
      <c r="N49" s="3" t="s">
        <v>1</v>
      </c>
      <c r="O49" s="20">
        <v>92.5</v>
      </c>
      <c r="P49" s="1" t="s">
        <v>0</v>
      </c>
    </row>
    <row r="50" spans="2:16" x14ac:dyDescent="0.3">
      <c r="B50" s="33">
        <v>23010105</v>
      </c>
      <c r="C50" s="33">
        <v>55</v>
      </c>
      <c r="D50" s="2">
        <v>44</v>
      </c>
      <c r="E50" s="9">
        <f t="shared" si="0"/>
        <v>64.705882352941174</v>
      </c>
    </row>
    <row r="51" spans="2:16" x14ac:dyDescent="0.3">
      <c r="B51" s="33">
        <v>23010012</v>
      </c>
      <c r="C51" s="33">
        <v>52.5</v>
      </c>
      <c r="D51" s="2">
        <v>47</v>
      </c>
      <c r="E51" s="9">
        <f t="shared" si="0"/>
        <v>69.117647058823522</v>
      </c>
    </row>
    <row r="52" spans="2:16" x14ac:dyDescent="0.3">
      <c r="B52" s="33">
        <v>23010052</v>
      </c>
      <c r="C52" s="33">
        <v>52.5</v>
      </c>
      <c r="D52" s="2">
        <v>47</v>
      </c>
      <c r="E52" s="9">
        <f t="shared" si="0"/>
        <v>69.117647058823522</v>
      </c>
    </row>
    <row r="53" spans="2:16" ht="17.45" customHeight="1" x14ac:dyDescent="0.3">
      <c r="B53" s="33">
        <v>23010099</v>
      </c>
      <c r="C53" s="33">
        <v>52.5</v>
      </c>
      <c r="D53" s="2">
        <v>47</v>
      </c>
      <c r="E53" s="9">
        <f t="shared" si="0"/>
        <v>69.117647058823522</v>
      </c>
    </row>
    <row r="54" spans="2:16" x14ac:dyDescent="0.3">
      <c r="B54" s="33">
        <v>23010045</v>
      </c>
      <c r="C54" s="33">
        <v>50</v>
      </c>
      <c r="D54" s="2">
        <v>50</v>
      </c>
      <c r="E54" s="9">
        <f t="shared" si="0"/>
        <v>73.529411764705884</v>
      </c>
    </row>
    <row r="55" spans="2:16" x14ac:dyDescent="0.3">
      <c r="B55" s="33">
        <v>23010060</v>
      </c>
      <c r="C55" s="33">
        <v>50</v>
      </c>
      <c r="D55" s="2">
        <v>50</v>
      </c>
      <c r="E55" s="9">
        <f t="shared" si="0"/>
        <v>73.529411764705884</v>
      </c>
    </row>
    <row r="56" spans="2:16" ht="17.45" customHeight="1" x14ac:dyDescent="0.3">
      <c r="B56" s="33">
        <v>23010071</v>
      </c>
      <c r="C56" s="33">
        <v>50</v>
      </c>
      <c r="D56" s="2">
        <v>50</v>
      </c>
      <c r="E56" s="9">
        <f t="shared" si="0"/>
        <v>73.529411764705884</v>
      </c>
    </row>
    <row r="57" spans="2:16" ht="17.45" customHeight="1" x14ac:dyDescent="0.3">
      <c r="B57" s="33">
        <v>23010087</v>
      </c>
      <c r="C57" s="33">
        <v>50</v>
      </c>
      <c r="D57" s="2">
        <v>50</v>
      </c>
      <c r="E57" s="9">
        <f t="shared" si="0"/>
        <v>73.529411764705884</v>
      </c>
    </row>
    <row r="58" spans="2:16" x14ac:dyDescent="0.3">
      <c r="B58" s="33">
        <v>23010111</v>
      </c>
      <c r="C58" s="33">
        <v>50</v>
      </c>
      <c r="D58" s="2">
        <v>50</v>
      </c>
      <c r="E58" s="9">
        <f t="shared" si="0"/>
        <v>73.529411764705884</v>
      </c>
    </row>
    <row r="59" spans="2:16" x14ac:dyDescent="0.3">
      <c r="B59" s="33">
        <v>23010008</v>
      </c>
      <c r="C59" s="33">
        <v>47.5</v>
      </c>
      <c r="D59" s="2">
        <v>55</v>
      </c>
      <c r="E59" s="9">
        <f t="shared" si="0"/>
        <v>80.882352941176478</v>
      </c>
    </row>
    <row r="60" spans="2:16" x14ac:dyDescent="0.3">
      <c r="B60" s="33">
        <v>23010017</v>
      </c>
      <c r="C60" s="33">
        <v>47.5</v>
      </c>
      <c r="D60" s="2">
        <v>55</v>
      </c>
      <c r="E60" s="9">
        <f t="shared" si="0"/>
        <v>80.882352941176478</v>
      </c>
    </row>
    <row r="61" spans="2:16" ht="17.45" customHeight="1" x14ac:dyDescent="0.3">
      <c r="B61" s="33">
        <v>23010020</v>
      </c>
      <c r="C61" s="33">
        <v>47.5</v>
      </c>
      <c r="D61" s="2">
        <v>55</v>
      </c>
      <c r="E61" s="9">
        <f t="shared" si="0"/>
        <v>80.882352941176478</v>
      </c>
    </row>
    <row r="62" spans="2:16" x14ac:dyDescent="0.3">
      <c r="B62" s="33">
        <v>23010042</v>
      </c>
      <c r="C62" s="33">
        <v>47.5</v>
      </c>
      <c r="D62" s="2">
        <v>55</v>
      </c>
      <c r="E62" s="9">
        <f t="shared" si="0"/>
        <v>80.882352941176478</v>
      </c>
    </row>
    <row r="63" spans="2:16" x14ac:dyDescent="0.3">
      <c r="B63" s="33">
        <v>23010089</v>
      </c>
      <c r="C63" s="33">
        <v>47.5</v>
      </c>
      <c r="D63" s="2">
        <v>55</v>
      </c>
      <c r="E63" s="9">
        <f t="shared" si="0"/>
        <v>80.882352941176478</v>
      </c>
    </row>
    <row r="64" spans="2:16" ht="17.45" customHeight="1" x14ac:dyDescent="0.3">
      <c r="B64" s="33">
        <v>23010076</v>
      </c>
      <c r="C64" s="33">
        <v>45</v>
      </c>
      <c r="D64" s="2">
        <v>60</v>
      </c>
      <c r="E64" s="9">
        <f t="shared" si="0"/>
        <v>88.235294117647058</v>
      </c>
    </row>
    <row r="65" spans="2:5" x14ac:dyDescent="0.3">
      <c r="B65" s="33">
        <v>23010019</v>
      </c>
      <c r="C65" s="33">
        <v>42.5</v>
      </c>
      <c r="D65" s="2">
        <v>61</v>
      </c>
      <c r="E65" s="9">
        <f t="shared" si="0"/>
        <v>89.705882352941174</v>
      </c>
    </row>
    <row r="66" spans="2:5" ht="17.45" customHeight="1" x14ac:dyDescent="0.3">
      <c r="B66" s="33">
        <v>23010065</v>
      </c>
      <c r="C66" s="33">
        <v>42.5</v>
      </c>
      <c r="D66" s="2">
        <v>61</v>
      </c>
      <c r="E66" s="9">
        <f t="shared" si="0"/>
        <v>89.705882352941174</v>
      </c>
    </row>
    <row r="67" spans="2:5" x14ac:dyDescent="0.3">
      <c r="B67" s="33">
        <v>23010112</v>
      </c>
      <c r="C67" s="33">
        <v>37.5</v>
      </c>
      <c r="D67" s="2">
        <v>63</v>
      </c>
      <c r="E67" s="9">
        <f t="shared" si="0"/>
        <v>92.64705882352942</v>
      </c>
    </row>
    <row r="68" spans="2:5" x14ac:dyDescent="0.3">
      <c r="B68" s="33">
        <v>23010002</v>
      </c>
      <c r="C68" s="33">
        <v>35</v>
      </c>
      <c r="D68" s="2">
        <v>64</v>
      </c>
      <c r="E68" s="9">
        <f t="shared" si="0"/>
        <v>94.117647058823522</v>
      </c>
    </row>
    <row r="69" spans="2:5" x14ac:dyDescent="0.3">
      <c r="B69" s="33">
        <v>23010025</v>
      </c>
      <c r="C69" s="33">
        <v>35</v>
      </c>
      <c r="D69" s="2">
        <v>64</v>
      </c>
      <c r="E69" s="9">
        <f t="shared" si="0"/>
        <v>94.117647058823522</v>
      </c>
    </row>
    <row r="70" spans="2:5" x14ac:dyDescent="0.3">
      <c r="B70" s="33">
        <v>23010028</v>
      </c>
      <c r="C70" s="33">
        <v>35</v>
      </c>
      <c r="D70" s="2">
        <v>64</v>
      </c>
      <c r="E70" s="9">
        <f t="shared" ref="E70:E71" si="3">D70/68*100</f>
        <v>94.117647058823522</v>
      </c>
    </row>
    <row r="71" spans="2:5" x14ac:dyDescent="0.3">
      <c r="B71" s="33">
        <v>23010064</v>
      </c>
      <c r="C71" s="33">
        <v>30</v>
      </c>
      <c r="D71" s="2">
        <v>67</v>
      </c>
      <c r="E71" s="9">
        <f t="shared" si="3"/>
        <v>98.529411764705884</v>
      </c>
    </row>
    <row r="72" spans="2:5" x14ac:dyDescent="0.3">
      <c r="B72" s="33">
        <v>23010098</v>
      </c>
      <c r="C72" s="33">
        <v>0</v>
      </c>
      <c r="D72" s="2">
        <v>115</v>
      </c>
      <c r="E72" s="9">
        <f>D72/115*100</f>
        <v>100</v>
      </c>
    </row>
    <row r="73" spans="2:5" x14ac:dyDescent="0.3">
      <c r="B73" s="33">
        <v>23010006</v>
      </c>
      <c r="C73" s="33">
        <v>0</v>
      </c>
      <c r="D73" s="2">
        <v>115</v>
      </c>
      <c r="E73" s="9">
        <f t="shared" ref="E73:E119" si="4">D73/115*100</f>
        <v>100</v>
      </c>
    </row>
    <row r="74" spans="2:5" x14ac:dyDescent="0.3">
      <c r="B74" s="33">
        <v>23010007</v>
      </c>
      <c r="C74" s="33">
        <v>0</v>
      </c>
      <c r="D74" s="2">
        <v>115</v>
      </c>
      <c r="E74" s="9">
        <f t="shared" si="4"/>
        <v>100</v>
      </c>
    </row>
    <row r="75" spans="2:5" x14ac:dyDescent="0.3">
      <c r="B75" s="33">
        <v>23010010</v>
      </c>
      <c r="C75" s="33">
        <v>0</v>
      </c>
      <c r="D75" s="2">
        <v>115</v>
      </c>
      <c r="E75" s="9">
        <f t="shared" si="4"/>
        <v>100</v>
      </c>
    </row>
    <row r="76" spans="2:5" x14ac:dyDescent="0.3">
      <c r="B76" s="33">
        <v>23010014</v>
      </c>
      <c r="C76" s="33">
        <v>0</v>
      </c>
      <c r="D76" s="2">
        <v>115</v>
      </c>
      <c r="E76" s="9">
        <f t="shared" si="4"/>
        <v>100</v>
      </c>
    </row>
    <row r="77" spans="2:5" x14ac:dyDescent="0.3">
      <c r="B77" s="33">
        <v>23010021</v>
      </c>
      <c r="C77" s="33">
        <v>0</v>
      </c>
      <c r="D77" s="2">
        <v>115</v>
      </c>
      <c r="E77" s="9">
        <f t="shared" si="4"/>
        <v>100</v>
      </c>
    </row>
    <row r="78" spans="2:5" x14ac:dyDescent="0.3">
      <c r="B78" s="33">
        <v>23010023</v>
      </c>
      <c r="C78" s="33">
        <v>0</v>
      </c>
      <c r="D78" s="2">
        <v>115</v>
      </c>
      <c r="E78" s="9">
        <f t="shared" si="4"/>
        <v>100</v>
      </c>
    </row>
    <row r="79" spans="2:5" x14ac:dyDescent="0.3">
      <c r="B79" s="33">
        <v>23010024</v>
      </c>
      <c r="C79" s="33">
        <v>0</v>
      </c>
      <c r="D79" s="2">
        <v>115</v>
      </c>
      <c r="E79" s="9">
        <f t="shared" si="4"/>
        <v>100</v>
      </c>
    </row>
    <row r="80" spans="2:5" x14ac:dyDescent="0.3">
      <c r="B80" s="33">
        <v>23010030</v>
      </c>
      <c r="C80" s="33">
        <v>0</v>
      </c>
      <c r="D80" s="2">
        <v>115</v>
      </c>
      <c r="E80" s="9">
        <f t="shared" si="4"/>
        <v>100</v>
      </c>
    </row>
    <row r="81" spans="2:5" x14ac:dyDescent="0.3">
      <c r="B81" s="33">
        <v>23010032</v>
      </c>
      <c r="C81" s="33">
        <v>0</v>
      </c>
      <c r="D81" s="2">
        <v>115</v>
      </c>
      <c r="E81" s="9">
        <f t="shared" si="4"/>
        <v>100</v>
      </c>
    </row>
    <row r="82" spans="2:5" x14ac:dyDescent="0.3">
      <c r="B82" s="33">
        <v>23010033</v>
      </c>
      <c r="C82" s="33">
        <v>0</v>
      </c>
      <c r="D82" s="2">
        <v>115</v>
      </c>
      <c r="E82" s="9">
        <f t="shared" si="4"/>
        <v>100</v>
      </c>
    </row>
    <row r="83" spans="2:5" x14ac:dyDescent="0.3">
      <c r="B83" s="33">
        <v>23010035</v>
      </c>
      <c r="C83" s="33">
        <v>0</v>
      </c>
      <c r="D83" s="2">
        <v>115</v>
      </c>
      <c r="E83" s="9">
        <f t="shared" si="4"/>
        <v>100</v>
      </c>
    </row>
    <row r="84" spans="2:5" x14ac:dyDescent="0.3">
      <c r="B84" s="33">
        <v>23010036</v>
      </c>
      <c r="C84" s="33">
        <v>0</v>
      </c>
      <c r="D84" s="2">
        <v>115</v>
      </c>
      <c r="E84" s="9">
        <f t="shared" si="4"/>
        <v>100</v>
      </c>
    </row>
    <row r="85" spans="2:5" x14ac:dyDescent="0.3">
      <c r="B85" s="33">
        <v>23010037</v>
      </c>
      <c r="C85" s="33">
        <v>0</v>
      </c>
      <c r="D85" s="2">
        <v>115</v>
      </c>
      <c r="E85" s="9">
        <f t="shared" si="4"/>
        <v>100</v>
      </c>
    </row>
    <row r="86" spans="2:5" x14ac:dyDescent="0.3">
      <c r="B86" s="33">
        <v>23010039</v>
      </c>
      <c r="C86" s="33">
        <v>0</v>
      </c>
      <c r="D86" s="2">
        <v>115</v>
      </c>
      <c r="E86" s="9">
        <f t="shared" si="4"/>
        <v>100</v>
      </c>
    </row>
    <row r="87" spans="2:5" x14ac:dyDescent="0.3">
      <c r="B87" s="33">
        <v>23010040</v>
      </c>
      <c r="C87" s="33">
        <v>0</v>
      </c>
      <c r="D87" s="2">
        <v>115</v>
      </c>
      <c r="E87" s="9">
        <f t="shared" si="4"/>
        <v>100</v>
      </c>
    </row>
    <row r="88" spans="2:5" x14ac:dyDescent="0.3">
      <c r="B88" s="33">
        <v>23010041</v>
      </c>
      <c r="C88" s="33">
        <v>0</v>
      </c>
      <c r="D88" s="2">
        <v>115</v>
      </c>
      <c r="E88" s="9">
        <f t="shared" si="4"/>
        <v>100</v>
      </c>
    </row>
    <row r="89" spans="2:5" x14ac:dyDescent="0.3">
      <c r="B89" s="33">
        <v>23010043</v>
      </c>
      <c r="C89" s="33">
        <v>0</v>
      </c>
      <c r="D89" s="2">
        <v>115</v>
      </c>
      <c r="E89" s="9">
        <f t="shared" si="4"/>
        <v>100</v>
      </c>
    </row>
    <row r="90" spans="2:5" x14ac:dyDescent="0.3">
      <c r="B90" s="33">
        <v>23010046</v>
      </c>
      <c r="C90" s="33">
        <v>0</v>
      </c>
      <c r="D90" s="2">
        <v>115</v>
      </c>
      <c r="E90" s="9">
        <f t="shared" si="4"/>
        <v>100</v>
      </c>
    </row>
    <row r="91" spans="2:5" x14ac:dyDescent="0.3">
      <c r="B91" s="33">
        <v>23010047</v>
      </c>
      <c r="C91" s="33">
        <v>0</v>
      </c>
      <c r="D91" s="2">
        <v>115</v>
      </c>
      <c r="E91" s="9">
        <f t="shared" si="4"/>
        <v>100</v>
      </c>
    </row>
    <row r="92" spans="2:5" x14ac:dyDescent="0.3">
      <c r="B92" s="33">
        <v>23010049</v>
      </c>
      <c r="C92" s="33">
        <v>0</v>
      </c>
      <c r="D92" s="2">
        <v>115</v>
      </c>
      <c r="E92" s="9">
        <f t="shared" si="4"/>
        <v>100</v>
      </c>
    </row>
    <row r="93" spans="2:5" x14ac:dyDescent="0.3">
      <c r="B93" s="33">
        <v>23010051</v>
      </c>
      <c r="C93" s="33">
        <v>0</v>
      </c>
      <c r="D93" s="2">
        <v>115</v>
      </c>
      <c r="E93" s="9">
        <f t="shared" si="4"/>
        <v>100</v>
      </c>
    </row>
    <row r="94" spans="2:5" x14ac:dyDescent="0.3">
      <c r="B94" s="33">
        <v>23010054</v>
      </c>
      <c r="C94" s="33">
        <v>0</v>
      </c>
      <c r="D94" s="2">
        <v>115</v>
      </c>
      <c r="E94" s="9">
        <f t="shared" si="4"/>
        <v>100</v>
      </c>
    </row>
    <row r="95" spans="2:5" x14ac:dyDescent="0.3">
      <c r="B95" s="33">
        <v>23010059</v>
      </c>
      <c r="C95" s="33">
        <v>0</v>
      </c>
      <c r="D95" s="2">
        <v>115</v>
      </c>
      <c r="E95" s="9">
        <f t="shared" si="4"/>
        <v>100</v>
      </c>
    </row>
    <row r="96" spans="2:5" x14ac:dyDescent="0.3">
      <c r="B96" s="33">
        <v>23010061</v>
      </c>
      <c r="C96" s="33">
        <v>0</v>
      </c>
      <c r="D96" s="2">
        <v>115</v>
      </c>
      <c r="E96" s="9">
        <f t="shared" si="4"/>
        <v>100</v>
      </c>
    </row>
    <row r="97" spans="2:5" x14ac:dyDescent="0.3">
      <c r="B97" s="33">
        <v>23010062</v>
      </c>
      <c r="C97" s="33">
        <v>0</v>
      </c>
      <c r="D97" s="2">
        <v>115</v>
      </c>
      <c r="E97" s="9">
        <f t="shared" si="4"/>
        <v>100</v>
      </c>
    </row>
    <row r="98" spans="2:5" x14ac:dyDescent="0.3">
      <c r="B98" s="33">
        <v>23010066</v>
      </c>
      <c r="C98" s="33">
        <v>0</v>
      </c>
      <c r="D98" s="2">
        <v>115</v>
      </c>
      <c r="E98" s="9">
        <f t="shared" si="4"/>
        <v>100</v>
      </c>
    </row>
    <row r="99" spans="2:5" x14ac:dyDescent="0.3">
      <c r="B99" s="33">
        <v>23010068</v>
      </c>
      <c r="C99" s="33">
        <v>0</v>
      </c>
      <c r="D99" s="2">
        <v>115</v>
      </c>
      <c r="E99" s="9">
        <f t="shared" si="4"/>
        <v>100</v>
      </c>
    </row>
    <row r="100" spans="2:5" x14ac:dyDescent="0.3">
      <c r="B100" s="33">
        <v>23010069</v>
      </c>
      <c r="C100" s="33">
        <v>0</v>
      </c>
      <c r="D100" s="2">
        <v>115</v>
      </c>
      <c r="E100" s="9">
        <f t="shared" si="4"/>
        <v>100</v>
      </c>
    </row>
    <row r="101" spans="2:5" x14ac:dyDescent="0.3">
      <c r="B101" s="33">
        <v>23010072</v>
      </c>
      <c r="C101" s="33">
        <v>0</v>
      </c>
      <c r="D101" s="2">
        <v>115</v>
      </c>
      <c r="E101" s="9">
        <f t="shared" si="4"/>
        <v>100</v>
      </c>
    </row>
    <row r="102" spans="2:5" x14ac:dyDescent="0.3">
      <c r="B102" s="33">
        <v>23010073</v>
      </c>
      <c r="C102" s="33">
        <v>0</v>
      </c>
      <c r="D102" s="2">
        <v>115</v>
      </c>
      <c r="E102" s="9">
        <f t="shared" si="4"/>
        <v>100</v>
      </c>
    </row>
    <row r="103" spans="2:5" x14ac:dyDescent="0.3">
      <c r="B103" s="33">
        <v>23010074</v>
      </c>
      <c r="C103" s="33">
        <v>0</v>
      </c>
      <c r="D103" s="2">
        <v>115</v>
      </c>
      <c r="E103" s="9">
        <f t="shared" si="4"/>
        <v>100</v>
      </c>
    </row>
    <row r="104" spans="2:5" x14ac:dyDescent="0.3">
      <c r="B104" s="33">
        <v>23010075</v>
      </c>
      <c r="C104" s="33">
        <v>0</v>
      </c>
      <c r="D104" s="2">
        <v>115</v>
      </c>
      <c r="E104" s="9">
        <f t="shared" si="4"/>
        <v>100</v>
      </c>
    </row>
    <row r="105" spans="2:5" x14ac:dyDescent="0.3">
      <c r="B105" s="33">
        <v>23010077</v>
      </c>
      <c r="C105" s="33">
        <v>0</v>
      </c>
      <c r="D105" s="2">
        <v>115</v>
      </c>
      <c r="E105" s="9">
        <f t="shared" si="4"/>
        <v>100</v>
      </c>
    </row>
    <row r="106" spans="2:5" x14ac:dyDescent="0.3">
      <c r="B106" s="33">
        <v>23010080</v>
      </c>
      <c r="C106" s="33">
        <v>0</v>
      </c>
      <c r="D106" s="2">
        <v>115</v>
      </c>
      <c r="E106" s="9">
        <f t="shared" si="4"/>
        <v>100</v>
      </c>
    </row>
    <row r="107" spans="2:5" x14ac:dyDescent="0.3">
      <c r="B107" s="33">
        <v>23010081</v>
      </c>
      <c r="C107" s="33">
        <v>0</v>
      </c>
      <c r="D107" s="2">
        <v>115</v>
      </c>
      <c r="E107" s="9">
        <f t="shared" si="4"/>
        <v>100</v>
      </c>
    </row>
    <row r="108" spans="2:5" x14ac:dyDescent="0.3">
      <c r="B108" s="33">
        <v>23010083</v>
      </c>
      <c r="C108" s="33">
        <v>0</v>
      </c>
      <c r="D108" s="2">
        <v>115</v>
      </c>
      <c r="E108" s="9">
        <f t="shared" si="4"/>
        <v>100</v>
      </c>
    </row>
    <row r="109" spans="2:5" x14ac:dyDescent="0.3">
      <c r="B109" s="33">
        <v>23010084</v>
      </c>
      <c r="C109" s="33">
        <v>0</v>
      </c>
      <c r="D109" s="2">
        <v>115</v>
      </c>
      <c r="E109" s="9">
        <f t="shared" si="4"/>
        <v>100</v>
      </c>
    </row>
    <row r="110" spans="2:5" x14ac:dyDescent="0.3">
      <c r="B110" s="33">
        <v>23010085</v>
      </c>
      <c r="C110" s="33">
        <v>0</v>
      </c>
      <c r="D110" s="2">
        <v>115</v>
      </c>
      <c r="E110" s="9">
        <f t="shared" si="4"/>
        <v>100</v>
      </c>
    </row>
    <row r="111" spans="2:5" x14ac:dyDescent="0.3">
      <c r="B111" s="33">
        <v>23010088</v>
      </c>
      <c r="C111" s="33">
        <v>0</v>
      </c>
      <c r="D111" s="2">
        <v>115</v>
      </c>
      <c r="E111" s="9">
        <f t="shared" si="4"/>
        <v>100</v>
      </c>
    </row>
    <row r="112" spans="2:5" x14ac:dyDescent="0.3">
      <c r="B112" s="33">
        <v>23010097</v>
      </c>
      <c r="C112" s="33">
        <v>0</v>
      </c>
      <c r="D112" s="2">
        <v>115</v>
      </c>
      <c r="E112" s="9">
        <f t="shared" si="4"/>
        <v>100</v>
      </c>
    </row>
    <row r="113" spans="2:5" x14ac:dyDescent="0.3">
      <c r="B113" s="33">
        <v>23010100</v>
      </c>
      <c r="C113" s="33">
        <v>0</v>
      </c>
      <c r="D113" s="2">
        <v>115</v>
      </c>
      <c r="E113" s="9">
        <f t="shared" si="4"/>
        <v>100</v>
      </c>
    </row>
    <row r="114" spans="2:5" x14ac:dyDescent="0.3">
      <c r="B114" s="33">
        <v>23010107</v>
      </c>
      <c r="C114" s="33">
        <v>0</v>
      </c>
      <c r="D114" s="2">
        <v>115</v>
      </c>
      <c r="E114" s="9">
        <f t="shared" si="4"/>
        <v>100</v>
      </c>
    </row>
    <row r="115" spans="2:5" x14ac:dyDescent="0.3">
      <c r="B115" s="33">
        <v>23010108</v>
      </c>
      <c r="C115" s="33">
        <v>0</v>
      </c>
      <c r="D115" s="2">
        <v>115</v>
      </c>
      <c r="E115" s="9">
        <f t="shared" si="4"/>
        <v>100</v>
      </c>
    </row>
    <row r="116" spans="2:5" x14ac:dyDescent="0.3">
      <c r="B116" s="33">
        <v>23010109</v>
      </c>
      <c r="C116" s="33">
        <v>0</v>
      </c>
      <c r="D116" s="2">
        <v>115</v>
      </c>
      <c r="E116" s="9">
        <f t="shared" si="4"/>
        <v>100</v>
      </c>
    </row>
    <row r="117" spans="2:5" x14ac:dyDescent="0.3">
      <c r="B117" s="33">
        <v>23010113</v>
      </c>
      <c r="C117" s="33">
        <v>0</v>
      </c>
      <c r="D117" s="2">
        <v>115</v>
      </c>
      <c r="E117" s="9">
        <f t="shared" si="4"/>
        <v>100</v>
      </c>
    </row>
    <row r="118" spans="2:5" x14ac:dyDescent="0.3">
      <c r="B118" s="33">
        <v>23010120</v>
      </c>
      <c r="C118" s="33">
        <v>0</v>
      </c>
      <c r="D118" s="2">
        <v>115</v>
      </c>
      <c r="E118" s="9">
        <f t="shared" si="4"/>
        <v>100</v>
      </c>
    </row>
    <row r="119" spans="2:5" x14ac:dyDescent="0.3">
      <c r="B119" s="33">
        <v>23010121</v>
      </c>
      <c r="C119" s="33">
        <v>0</v>
      </c>
      <c r="D119" s="2">
        <v>115</v>
      </c>
      <c r="E119" s="9">
        <f t="shared" si="4"/>
        <v>100</v>
      </c>
    </row>
  </sheetData>
  <mergeCells count="1">
    <mergeCell ref="B1:P2"/>
  </mergeCells>
  <phoneticPr fontId="1" type="noConversion"/>
  <pageMargins left="1" right="1" top="1" bottom="1" header="0.5" footer="0.5"/>
  <pageSetup paperSize="9" scale="2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workbookViewId="0">
      <selection activeCell="A48" sqref="A1:K48"/>
    </sheetView>
  </sheetViews>
  <sheetFormatPr defaultRowHeight="16.5" x14ac:dyDescent="0.3"/>
  <cols>
    <col min="4" max="4" width="9" bestFit="1" customWidth="1"/>
    <col min="5" max="9" width="9" customWidth="1"/>
    <col min="10" max="10" width="11.75" bestFit="1" customWidth="1"/>
  </cols>
  <sheetData>
    <row r="2" spans="2:10" ht="27.75" x14ac:dyDescent="0.3">
      <c r="B2" s="35" t="s">
        <v>41</v>
      </c>
      <c r="C2" s="35"/>
      <c r="D2" s="35"/>
      <c r="E2" s="35"/>
      <c r="F2" s="35"/>
      <c r="G2" s="35"/>
      <c r="H2" s="35"/>
      <c r="I2" s="35"/>
      <c r="J2" s="35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16</v>
      </c>
      <c r="C4" s="16" t="s">
        <v>17</v>
      </c>
      <c r="E4" s="3" t="s">
        <v>4</v>
      </c>
      <c r="F4" s="16">
        <v>115</v>
      </c>
      <c r="G4" s="3" t="s">
        <v>18</v>
      </c>
      <c r="H4" s="20">
        <v>75.7</v>
      </c>
      <c r="I4" s="3" t="s">
        <v>19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1">
        <v>1</v>
      </c>
      <c r="C7" s="21">
        <v>2.5</v>
      </c>
      <c r="D7" s="17">
        <f>60/70*100</f>
        <v>85.714285714285708</v>
      </c>
      <c r="E7" s="21">
        <v>1</v>
      </c>
      <c r="F7" s="21">
        <v>1</v>
      </c>
      <c r="G7" s="21">
        <v>8</v>
      </c>
      <c r="H7" s="21">
        <v>0</v>
      </c>
      <c r="I7" s="21">
        <v>60</v>
      </c>
      <c r="J7" s="22" t="s">
        <v>31</v>
      </c>
    </row>
    <row r="8" spans="2:10" x14ac:dyDescent="0.3">
      <c r="B8" s="21">
        <v>2</v>
      </c>
      <c r="C8" s="21">
        <v>2.5</v>
      </c>
      <c r="D8" s="17">
        <f>57/70*100</f>
        <v>81.428571428571431</v>
      </c>
      <c r="E8" s="21">
        <v>1</v>
      </c>
      <c r="F8" s="21">
        <v>57</v>
      </c>
      <c r="G8" s="21">
        <v>3</v>
      </c>
      <c r="H8" s="21">
        <v>2</v>
      </c>
      <c r="I8" s="21">
        <v>7</v>
      </c>
      <c r="J8" s="22" t="s">
        <v>25</v>
      </c>
    </row>
    <row r="9" spans="2:10" x14ac:dyDescent="0.3">
      <c r="B9" s="21">
        <v>3</v>
      </c>
      <c r="C9" s="21">
        <v>2.5</v>
      </c>
      <c r="D9" s="17">
        <f>37/70*100</f>
        <v>52.857142857142861</v>
      </c>
      <c r="E9" s="21">
        <v>9</v>
      </c>
      <c r="F9" s="21">
        <v>10</v>
      </c>
      <c r="G9" s="21">
        <v>37</v>
      </c>
      <c r="H9" s="21">
        <v>7</v>
      </c>
      <c r="I9" s="21">
        <v>7</v>
      </c>
      <c r="J9" s="22" t="s">
        <v>31</v>
      </c>
    </row>
    <row r="10" spans="2:10" x14ac:dyDescent="0.3">
      <c r="B10" s="21">
        <v>4</v>
      </c>
      <c r="C10" s="21">
        <v>2.5</v>
      </c>
      <c r="D10" s="17">
        <f>65/70*100</f>
        <v>92.857142857142861</v>
      </c>
      <c r="E10" s="21">
        <v>65</v>
      </c>
      <c r="F10" s="21">
        <v>0</v>
      </c>
      <c r="G10" s="21">
        <v>0</v>
      </c>
      <c r="H10" s="21">
        <v>1</v>
      </c>
      <c r="I10" s="21">
        <v>4</v>
      </c>
      <c r="J10" s="22" t="s">
        <v>31</v>
      </c>
    </row>
    <row r="11" spans="2:10" x14ac:dyDescent="0.3">
      <c r="B11" s="21">
        <v>5</v>
      </c>
      <c r="C11" s="21">
        <v>2.5</v>
      </c>
      <c r="D11" s="17">
        <f>43/70*100</f>
        <v>61.428571428571431</v>
      </c>
      <c r="E11" s="21">
        <v>4</v>
      </c>
      <c r="F11" s="21">
        <v>14</v>
      </c>
      <c r="G11" s="21">
        <v>1</v>
      </c>
      <c r="H11" s="21">
        <v>43</v>
      </c>
      <c r="I11" s="21">
        <v>8</v>
      </c>
      <c r="J11" s="22" t="s">
        <v>25</v>
      </c>
    </row>
    <row r="12" spans="2:10" x14ac:dyDescent="0.3">
      <c r="B12" s="21">
        <v>6</v>
      </c>
      <c r="C12" s="21">
        <v>2.5</v>
      </c>
      <c r="D12" s="17">
        <f>29/70*100</f>
        <v>41.428571428571431</v>
      </c>
      <c r="E12" s="21">
        <v>3</v>
      </c>
      <c r="F12" s="21">
        <v>29</v>
      </c>
      <c r="G12" s="21">
        <v>1</v>
      </c>
      <c r="H12" s="21">
        <v>33</v>
      </c>
      <c r="I12" s="21">
        <v>4</v>
      </c>
      <c r="J12" s="22" t="s">
        <v>25</v>
      </c>
    </row>
    <row r="13" spans="2:10" x14ac:dyDescent="0.3">
      <c r="B13" s="21">
        <v>7</v>
      </c>
      <c r="C13" s="21">
        <v>2.5</v>
      </c>
      <c r="D13" s="17">
        <f>63/70*100</f>
        <v>90</v>
      </c>
      <c r="E13" s="21">
        <v>0</v>
      </c>
      <c r="F13" s="21">
        <v>1</v>
      </c>
      <c r="G13" s="21">
        <v>6</v>
      </c>
      <c r="H13" s="21">
        <v>0</v>
      </c>
      <c r="I13" s="21">
        <v>63</v>
      </c>
      <c r="J13" s="22" t="s">
        <v>25</v>
      </c>
    </row>
    <row r="14" spans="2:10" x14ac:dyDescent="0.3">
      <c r="B14" s="21">
        <v>8</v>
      </c>
      <c r="C14" s="21">
        <v>2.5</v>
      </c>
      <c r="D14" s="17">
        <f>69/70*100</f>
        <v>98.571428571428584</v>
      </c>
      <c r="E14" s="21">
        <v>0</v>
      </c>
      <c r="F14" s="21">
        <v>0</v>
      </c>
      <c r="G14" s="21">
        <v>1</v>
      </c>
      <c r="H14" s="21">
        <v>0</v>
      </c>
      <c r="I14" s="21">
        <v>69</v>
      </c>
      <c r="J14" s="22" t="s">
        <v>25</v>
      </c>
    </row>
    <row r="15" spans="2:10" x14ac:dyDescent="0.3">
      <c r="B15" s="21">
        <v>9</v>
      </c>
      <c r="C15" s="21">
        <v>2.5</v>
      </c>
      <c r="D15" s="17">
        <f>54/70*100</f>
        <v>77.142857142857153</v>
      </c>
      <c r="E15" s="21">
        <v>0</v>
      </c>
      <c r="F15" s="21">
        <v>0</v>
      </c>
      <c r="G15" s="21">
        <v>7</v>
      </c>
      <c r="H15" s="21">
        <v>54</v>
      </c>
      <c r="I15" s="21">
        <v>9</v>
      </c>
      <c r="J15" s="22" t="s">
        <v>25</v>
      </c>
    </row>
    <row r="16" spans="2:10" x14ac:dyDescent="0.3">
      <c r="B16" s="21">
        <v>10</v>
      </c>
      <c r="C16" s="21">
        <v>2.5</v>
      </c>
      <c r="D16" s="17">
        <f>55/70*100</f>
        <v>78.571428571428569</v>
      </c>
      <c r="E16" s="21">
        <v>2</v>
      </c>
      <c r="F16" s="21">
        <v>11</v>
      </c>
      <c r="G16" s="21">
        <v>2</v>
      </c>
      <c r="H16" s="21">
        <v>55</v>
      </c>
      <c r="I16" s="21">
        <v>0</v>
      </c>
      <c r="J16" s="22" t="s">
        <v>25</v>
      </c>
    </row>
    <row r="17" spans="2:10" x14ac:dyDescent="0.3">
      <c r="B17" s="21">
        <v>11</v>
      </c>
      <c r="C17" s="21">
        <v>2.5</v>
      </c>
      <c r="D17" s="17">
        <f>54/70*100</f>
        <v>77.142857142857153</v>
      </c>
      <c r="E17" s="21">
        <v>6</v>
      </c>
      <c r="F17" s="21">
        <v>5</v>
      </c>
      <c r="G17" s="21">
        <v>1</v>
      </c>
      <c r="H17" s="21">
        <v>4</v>
      </c>
      <c r="I17" s="21">
        <v>54</v>
      </c>
      <c r="J17" s="22" t="s">
        <v>25</v>
      </c>
    </row>
    <row r="18" spans="2:10" x14ac:dyDescent="0.3">
      <c r="B18" s="21">
        <v>12</v>
      </c>
      <c r="C18" s="21">
        <v>2.5</v>
      </c>
      <c r="D18" s="17">
        <f>53/70*100</f>
        <v>75.714285714285708</v>
      </c>
      <c r="E18" s="21">
        <v>2</v>
      </c>
      <c r="F18" s="21">
        <v>53</v>
      </c>
      <c r="G18" s="21">
        <v>0</v>
      </c>
      <c r="H18" s="21">
        <v>8</v>
      </c>
      <c r="I18" s="21">
        <v>7</v>
      </c>
      <c r="J18" s="22" t="s">
        <v>25</v>
      </c>
    </row>
    <row r="19" spans="2:10" x14ac:dyDescent="0.3">
      <c r="B19" s="21">
        <v>13</v>
      </c>
      <c r="C19" s="21">
        <v>2.5</v>
      </c>
      <c r="D19" s="17">
        <f>70/70*100</f>
        <v>100</v>
      </c>
      <c r="E19" s="21">
        <v>0</v>
      </c>
      <c r="F19" s="21">
        <v>0</v>
      </c>
      <c r="G19" s="21">
        <v>70</v>
      </c>
      <c r="H19" s="21">
        <v>0</v>
      </c>
      <c r="I19" s="21">
        <v>0</v>
      </c>
      <c r="J19" s="22" t="s">
        <v>25</v>
      </c>
    </row>
    <row r="20" spans="2:10" x14ac:dyDescent="0.3">
      <c r="B20" s="21">
        <v>14</v>
      </c>
      <c r="C20" s="21">
        <v>2.5</v>
      </c>
      <c r="D20" s="17">
        <f>38/70*100</f>
        <v>54.285714285714285</v>
      </c>
      <c r="E20" s="21">
        <v>1</v>
      </c>
      <c r="F20" s="21">
        <v>20</v>
      </c>
      <c r="G20" s="21">
        <v>11</v>
      </c>
      <c r="H20" s="21">
        <v>0</v>
      </c>
      <c r="I20" s="21">
        <v>38</v>
      </c>
      <c r="J20" s="22" t="s">
        <v>25</v>
      </c>
    </row>
    <row r="21" spans="2:10" x14ac:dyDescent="0.3">
      <c r="B21" s="21">
        <v>15</v>
      </c>
      <c r="C21" s="21">
        <v>2.5</v>
      </c>
      <c r="D21" s="17">
        <f>63/70*100</f>
        <v>90</v>
      </c>
      <c r="E21" s="21">
        <v>63</v>
      </c>
      <c r="F21" s="21">
        <v>2</v>
      </c>
      <c r="G21" s="21">
        <v>1</v>
      </c>
      <c r="H21" s="21">
        <v>2</v>
      </c>
      <c r="I21" s="21">
        <v>2</v>
      </c>
      <c r="J21" s="22" t="s">
        <v>25</v>
      </c>
    </row>
    <row r="22" spans="2:10" x14ac:dyDescent="0.3">
      <c r="B22" s="21">
        <v>16</v>
      </c>
      <c r="C22" s="21">
        <v>2.5</v>
      </c>
      <c r="D22" s="17">
        <f>68/70*100</f>
        <v>97.142857142857139</v>
      </c>
      <c r="E22" s="21">
        <v>0</v>
      </c>
      <c r="F22" s="21">
        <v>0</v>
      </c>
      <c r="G22" s="21">
        <v>68</v>
      </c>
      <c r="H22" s="21">
        <v>0</v>
      </c>
      <c r="I22" s="21">
        <v>2</v>
      </c>
      <c r="J22" s="22" t="s">
        <v>25</v>
      </c>
    </row>
    <row r="23" spans="2:10" x14ac:dyDescent="0.3">
      <c r="B23" s="21">
        <v>17</v>
      </c>
      <c r="C23" s="21">
        <v>2.5</v>
      </c>
      <c r="D23" s="17">
        <f>64/70*100</f>
        <v>91.428571428571431</v>
      </c>
      <c r="E23" s="21">
        <v>0</v>
      </c>
      <c r="F23" s="21">
        <v>1</v>
      </c>
      <c r="G23" s="21">
        <v>64</v>
      </c>
      <c r="H23" s="21">
        <v>2</v>
      </c>
      <c r="I23" s="21">
        <v>3</v>
      </c>
      <c r="J23" s="22" t="s">
        <v>25</v>
      </c>
    </row>
    <row r="24" spans="2:10" x14ac:dyDescent="0.3">
      <c r="B24" s="21">
        <v>18</v>
      </c>
      <c r="C24" s="21">
        <v>2.5</v>
      </c>
      <c r="D24" s="17">
        <f>62/70*100</f>
        <v>88.571428571428569</v>
      </c>
      <c r="E24" s="21">
        <v>2</v>
      </c>
      <c r="F24" s="21">
        <v>62</v>
      </c>
      <c r="G24" s="21">
        <v>3</v>
      </c>
      <c r="H24" s="21">
        <v>2</v>
      </c>
      <c r="I24" s="21">
        <v>1</v>
      </c>
      <c r="J24" s="22" t="s">
        <v>25</v>
      </c>
    </row>
    <row r="25" spans="2:10" x14ac:dyDescent="0.3">
      <c r="B25" s="21">
        <v>19</v>
      </c>
      <c r="C25" s="21">
        <v>2.5</v>
      </c>
      <c r="D25" s="17">
        <f>23/70*100</f>
        <v>32.857142857142854</v>
      </c>
      <c r="E25" s="21">
        <v>7</v>
      </c>
      <c r="F25" s="21">
        <v>23</v>
      </c>
      <c r="G25" s="21">
        <v>28</v>
      </c>
      <c r="H25" s="21">
        <v>2</v>
      </c>
      <c r="I25" s="21">
        <v>10</v>
      </c>
      <c r="J25" s="22" t="s">
        <v>25</v>
      </c>
    </row>
    <row r="26" spans="2:10" x14ac:dyDescent="0.3">
      <c r="B26" s="21">
        <v>20</v>
      </c>
      <c r="C26" s="21">
        <v>2.5</v>
      </c>
      <c r="D26" s="17">
        <f>66/70*100</f>
        <v>94.285714285714278</v>
      </c>
      <c r="E26" s="21">
        <v>1</v>
      </c>
      <c r="F26" s="21">
        <v>1</v>
      </c>
      <c r="G26" s="21">
        <v>66</v>
      </c>
      <c r="H26" s="21">
        <v>2</v>
      </c>
      <c r="I26" s="21">
        <v>0</v>
      </c>
      <c r="J26" s="22" t="s">
        <v>25</v>
      </c>
    </row>
    <row r="27" spans="2:10" x14ac:dyDescent="0.3">
      <c r="B27" s="21">
        <v>21</v>
      </c>
      <c r="C27" s="21">
        <v>2.5</v>
      </c>
      <c r="D27" s="17">
        <f>61/70*100</f>
        <v>87.142857142857139</v>
      </c>
      <c r="E27" s="21">
        <v>4</v>
      </c>
      <c r="F27" s="21">
        <v>1</v>
      </c>
      <c r="G27" s="21">
        <v>1</v>
      </c>
      <c r="H27" s="21">
        <v>3</v>
      </c>
      <c r="I27" s="21">
        <v>61</v>
      </c>
      <c r="J27" s="22" t="s">
        <v>26</v>
      </c>
    </row>
    <row r="28" spans="2:10" x14ac:dyDescent="0.3">
      <c r="B28" s="21">
        <v>22</v>
      </c>
      <c r="C28" s="21">
        <v>2.5</v>
      </c>
      <c r="D28" s="17">
        <f>64/70*100</f>
        <v>91.428571428571431</v>
      </c>
      <c r="E28" s="21">
        <v>2</v>
      </c>
      <c r="F28" s="21">
        <v>2</v>
      </c>
      <c r="G28" s="21">
        <v>1</v>
      </c>
      <c r="H28" s="21">
        <v>1</v>
      </c>
      <c r="I28" s="21">
        <v>64</v>
      </c>
      <c r="J28" s="22" t="s">
        <v>26</v>
      </c>
    </row>
    <row r="29" spans="2:10" x14ac:dyDescent="0.3">
      <c r="B29" s="21">
        <v>23</v>
      </c>
      <c r="C29" s="21">
        <v>2.5</v>
      </c>
      <c r="D29" s="17">
        <f>32/70*100</f>
        <v>45.714285714285715</v>
      </c>
      <c r="E29" s="21">
        <v>0</v>
      </c>
      <c r="F29" s="21">
        <v>4</v>
      </c>
      <c r="G29" s="21">
        <v>10</v>
      </c>
      <c r="H29" s="21">
        <v>32</v>
      </c>
      <c r="I29" s="21">
        <v>23</v>
      </c>
      <c r="J29" s="22" t="s">
        <v>26</v>
      </c>
    </row>
    <row r="30" spans="2:10" x14ac:dyDescent="0.3">
      <c r="B30" s="21">
        <v>24</v>
      </c>
      <c r="C30" s="21">
        <v>2.5</v>
      </c>
      <c r="D30" s="17">
        <f>63/70*100</f>
        <v>90</v>
      </c>
      <c r="E30" s="21">
        <v>0</v>
      </c>
      <c r="F30" s="21">
        <v>63</v>
      </c>
      <c r="G30" s="21">
        <v>1</v>
      </c>
      <c r="H30" s="21">
        <v>2</v>
      </c>
      <c r="I30" s="21">
        <v>4</v>
      </c>
      <c r="J30" s="22" t="s">
        <v>26</v>
      </c>
    </row>
    <row r="31" spans="2:10" x14ac:dyDescent="0.3">
      <c r="B31" s="21">
        <v>25</v>
      </c>
      <c r="C31" s="21">
        <v>2.5</v>
      </c>
      <c r="D31" s="17">
        <f>27/70*100</f>
        <v>38.571428571428577</v>
      </c>
      <c r="E31" s="21">
        <v>0</v>
      </c>
      <c r="F31" s="21">
        <v>2</v>
      </c>
      <c r="G31" s="21">
        <v>11</v>
      </c>
      <c r="H31" s="21">
        <v>30</v>
      </c>
      <c r="I31" s="21">
        <v>27</v>
      </c>
      <c r="J31" s="22" t="s">
        <v>26</v>
      </c>
    </row>
    <row r="32" spans="2:10" x14ac:dyDescent="0.3">
      <c r="B32" s="21">
        <v>26</v>
      </c>
      <c r="C32" s="21">
        <v>2.5</v>
      </c>
      <c r="D32" s="17">
        <f>46/70*100</f>
        <v>65.714285714285708</v>
      </c>
      <c r="E32" s="21">
        <v>10</v>
      </c>
      <c r="F32" s="21">
        <v>8</v>
      </c>
      <c r="G32" s="21">
        <v>5</v>
      </c>
      <c r="H32" s="21">
        <v>46</v>
      </c>
      <c r="I32" s="21">
        <v>1</v>
      </c>
      <c r="J32" s="22" t="s">
        <v>26</v>
      </c>
    </row>
    <row r="33" spans="2:10" x14ac:dyDescent="0.3">
      <c r="B33" s="21">
        <v>27</v>
      </c>
      <c r="C33" s="21">
        <v>2.5</v>
      </c>
      <c r="D33" s="17">
        <f>30/70*100</f>
        <v>42.857142857142854</v>
      </c>
      <c r="E33" s="21">
        <v>30</v>
      </c>
      <c r="F33" s="21">
        <v>3</v>
      </c>
      <c r="G33" s="21">
        <v>18</v>
      </c>
      <c r="H33" s="21">
        <v>3</v>
      </c>
      <c r="I33" s="21">
        <v>15</v>
      </c>
      <c r="J33" s="22" t="s">
        <v>26</v>
      </c>
    </row>
    <row r="34" spans="2:10" x14ac:dyDescent="0.3">
      <c r="B34" s="21">
        <v>28</v>
      </c>
      <c r="C34" s="21">
        <v>2.5</v>
      </c>
      <c r="D34" s="17">
        <f>42/70*100</f>
        <v>60</v>
      </c>
      <c r="E34" s="21">
        <v>3</v>
      </c>
      <c r="F34" s="21">
        <v>6</v>
      </c>
      <c r="G34" s="21">
        <v>3</v>
      </c>
      <c r="H34" s="21">
        <v>16</v>
      </c>
      <c r="I34" s="21">
        <v>42</v>
      </c>
      <c r="J34" s="22" t="s">
        <v>26</v>
      </c>
    </row>
    <row r="35" spans="2:10" x14ac:dyDescent="0.3">
      <c r="B35" s="21">
        <v>29</v>
      </c>
      <c r="C35" s="21">
        <v>2.5</v>
      </c>
      <c r="D35" s="17">
        <f>69/70*100</f>
        <v>98.571428571428584</v>
      </c>
      <c r="E35" s="21">
        <v>0</v>
      </c>
      <c r="F35" s="21">
        <v>1</v>
      </c>
      <c r="G35" s="21">
        <v>0</v>
      </c>
      <c r="H35" s="36">
        <v>69</v>
      </c>
      <c r="I35" s="37"/>
      <c r="J35" s="22" t="s">
        <v>26</v>
      </c>
    </row>
    <row r="36" spans="2:10" x14ac:dyDescent="0.3">
      <c r="B36" s="21">
        <v>30</v>
      </c>
      <c r="C36" s="21">
        <v>2.5</v>
      </c>
      <c r="D36" s="17">
        <f>59/70*100</f>
        <v>84.285714285714292</v>
      </c>
      <c r="E36" s="21">
        <v>0</v>
      </c>
      <c r="F36" s="21">
        <v>2</v>
      </c>
      <c r="G36" s="21">
        <v>2</v>
      </c>
      <c r="H36" s="21">
        <v>7</v>
      </c>
      <c r="I36" s="21">
        <v>59</v>
      </c>
      <c r="J36" s="22" t="s">
        <v>26</v>
      </c>
    </row>
    <row r="37" spans="2:10" x14ac:dyDescent="0.3">
      <c r="B37" s="21">
        <v>31</v>
      </c>
      <c r="C37" s="21">
        <v>2.5</v>
      </c>
      <c r="D37" s="17">
        <f>38/70*100</f>
        <v>54.285714285714285</v>
      </c>
      <c r="E37" s="21">
        <v>7</v>
      </c>
      <c r="F37" s="21">
        <v>38</v>
      </c>
      <c r="G37" s="21">
        <v>5</v>
      </c>
      <c r="H37" s="21">
        <v>8</v>
      </c>
      <c r="I37" s="21">
        <v>12</v>
      </c>
      <c r="J37" s="22" t="s">
        <v>30</v>
      </c>
    </row>
    <row r="38" spans="2:10" x14ac:dyDescent="0.3">
      <c r="B38" s="21">
        <v>32</v>
      </c>
      <c r="C38" s="21">
        <v>2.5</v>
      </c>
      <c r="D38" s="17">
        <f>60/70*100</f>
        <v>85.714285714285708</v>
      </c>
      <c r="E38" s="21">
        <v>0</v>
      </c>
      <c r="F38" s="21">
        <v>3</v>
      </c>
      <c r="G38" s="21">
        <v>60</v>
      </c>
      <c r="H38" s="21">
        <v>4</v>
      </c>
      <c r="I38" s="21">
        <v>3</v>
      </c>
      <c r="J38" s="22" t="s">
        <v>30</v>
      </c>
    </row>
    <row r="39" spans="2:10" x14ac:dyDescent="0.3">
      <c r="B39" s="21">
        <v>33</v>
      </c>
      <c r="C39" s="21">
        <v>2.5</v>
      </c>
      <c r="D39" s="17">
        <f t="shared" ref="D39" si="0">60/70*100</f>
        <v>85.714285714285708</v>
      </c>
      <c r="E39" s="21">
        <v>0</v>
      </c>
      <c r="F39" s="21">
        <v>6</v>
      </c>
      <c r="G39" s="21">
        <v>4</v>
      </c>
      <c r="H39" s="21">
        <v>0</v>
      </c>
      <c r="I39" s="21">
        <v>60</v>
      </c>
      <c r="J39" s="22" t="s">
        <v>30</v>
      </c>
    </row>
    <row r="40" spans="2:10" x14ac:dyDescent="0.3">
      <c r="B40" s="21">
        <v>34</v>
      </c>
      <c r="C40" s="21">
        <v>2.5</v>
      </c>
      <c r="D40" s="17">
        <f>61/70*100</f>
        <v>87.142857142857139</v>
      </c>
      <c r="E40" s="21">
        <v>1</v>
      </c>
      <c r="F40" s="21">
        <v>1</v>
      </c>
      <c r="G40" s="21">
        <v>61</v>
      </c>
      <c r="H40" s="21">
        <v>6</v>
      </c>
      <c r="I40" s="21">
        <v>1</v>
      </c>
      <c r="J40" s="22" t="s">
        <v>30</v>
      </c>
    </row>
    <row r="41" spans="2:10" x14ac:dyDescent="0.3">
      <c r="B41" s="21">
        <v>35</v>
      </c>
      <c r="C41" s="21">
        <v>2.5</v>
      </c>
      <c r="D41" s="17">
        <f>58/70*100</f>
        <v>82.857142857142861</v>
      </c>
      <c r="E41" s="21">
        <v>58</v>
      </c>
      <c r="F41" s="21">
        <v>5</v>
      </c>
      <c r="G41" s="21">
        <v>1</v>
      </c>
      <c r="H41" s="21">
        <v>0</v>
      </c>
      <c r="I41" s="21">
        <v>4</v>
      </c>
      <c r="J41" s="22" t="s">
        <v>30</v>
      </c>
    </row>
    <row r="42" spans="2:10" x14ac:dyDescent="0.3">
      <c r="B42" s="21">
        <v>36</v>
      </c>
      <c r="C42" s="21">
        <v>2.5</v>
      </c>
      <c r="D42" s="17">
        <f>53/70*100</f>
        <v>75.714285714285708</v>
      </c>
      <c r="E42" s="21">
        <v>4</v>
      </c>
      <c r="F42" s="21">
        <v>53</v>
      </c>
      <c r="G42" s="21">
        <v>1</v>
      </c>
      <c r="H42" s="21">
        <v>8</v>
      </c>
      <c r="I42" s="21">
        <v>4</v>
      </c>
      <c r="J42" s="22" t="s">
        <v>30</v>
      </c>
    </row>
    <row r="43" spans="2:10" x14ac:dyDescent="0.3">
      <c r="B43" s="21">
        <v>37</v>
      </c>
      <c r="C43" s="21">
        <v>2.5</v>
      </c>
      <c r="D43" s="17">
        <f>52/70*100</f>
        <v>74.285714285714292</v>
      </c>
      <c r="E43" s="21">
        <v>4</v>
      </c>
      <c r="F43" s="21">
        <v>52</v>
      </c>
      <c r="G43" s="21">
        <v>3</v>
      </c>
      <c r="H43" s="21">
        <v>7</v>
      </c>
      <c r="I43" s="21">
        <v>4</v>
      </c>
      <c r="J43" s="22" t="s">
        <v>30</v>
      </c>
    </row>
    <row r="44" spans="2:10" x14ac:dyDescent="0.3">
      <c r="B44" s="21">
        <v>38</v>
      </c>
      <c r="C44" s="21">
        <v>2.5</v>
      </c>
      <c r="D44" s="17">
        <f>61/70*100</f>
        <v>87.142857142857139</v>
      </c>
      <c r="E44" s="21">
        <v>2</v>
      </c>
      <c r="F44" s="21">
        <v>1</v>
      </c>
      <c r="G44" s="21">
        <v>6</v>
      </c>
      <c r="H44" s="21">
        <v>61</v>
      </c>
      <c r="I44" s="21">
        <v>0</v>
      </c>
      <c r="J44" s="22" t="s">
        <v>30</v>
      </c>
    </row>
    <row r="45" spans="2:10" x14ac:dyDescent="0.3">
      <c r="B45" s="21">
        <v>39</v>
      </c>
      <c r="C45" s="21">
        <v>2.5</v>
      </c>
      <c r="D45" s="17">
        <f>62/70*100</f>
        <v>88.571428571428569</v>
      </c>
      <c r="E45" s="21">
        <v>0</v>
      </c>
      <c r="F45" s="21">
        <v>1</v>
      </c>
      <c r="G45" s="21">
        <v>3</v>
      </c>
      <c r="H45" s="21">
        <v>4</v>
      </c>
      <c r="I45" s="21">
        <v>62</v>
      </c>
      <c r="J45" s="22" t="s">
        <v>30</v>
      </c>
    </row>
    <row r="46" spans="2:10" x14ac:dyDescent="0.3">
      <c r="B46" s="21">
        <v>40</v>
      </c>
      <c r="C46" s="21">
        <v>2.5</v>
      </c>
      <c r="D46" s="17">
        <f>52/70*100</f>
        <v>74.285714285714292</v>
      </c>
      <c r="E46" s="21">
        <v>2</v>
      </c>
      <c r="F46" s="21">
        <v>7</v>
      </c>
      <c r="G46" s="21">
        <v>52</v>
      </c>
      <c r="H46" s="21">
        <v>2</v>
      </c>
      <c r="I46" s="21">
        <v>7</v>
      </c>
      <c r="J46" s="22" t="s">
        <v>32</v>
      </c>
    </row>
  </sheetData>
  <mergeCells count="2">
    <mergeCell ref="B2:J2"/>
    <mergeCell ref="H35:I35"/>
  </mergeCells>
  <phoneticPr fontId="1" type="noConversion"/>
  <conditionalFormatting sqref="D7:D46">
    <cfRule type="cellIs" dxfId="3" priority="26" operator="lessThan">
      <formula>50</formula>
    </cfRule>
  </conditionalFormatting>
  <conditionalFormatting sqref="D41">
    <cfRule type="cellIs" dxfId="2" priority="25" operator="lessThan">
      <formula>50.01</formula>
    </cfRule>
  </conditionalFormatting>
  <pageMargins left="1" right="1" top="1" bottom="1" header="0.5" footer="0.5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workbookViewId="0">
      <selection activeCell="A48" sqref="A1:K48"/>
    </sheetView>
  </sheetViews>
  <sheetFormatPr defaultRowHeight="16.5" x14ac:dyDescent="0.3"/>
  <cols>
    <col min="2" max="2" width="9" style="27"/>
    <col min="4" max="4" width="9" customWidth="1"/>
  </cols>
  <sheetData>
    <row r="2" spans="2:10" ht="27.75" x14ac:dyDescent="0.3">
      <c r="B2" s="35" t="s">
        <v>40</v>
      </c>
      <c r="C2" s="35"/>
      <c r="D2" s="35"/>
      <c r="E2" s="35"/>
      <c r="F2" s="35"/>
      <c r="G2" s="35"/>
      <c r="H2" s="35"/>
      <c r="I2" s="35"/>
      <c r="J2" s="35"/>
    </row>
    <row r="3" spans="2:10" ht="7.5" customHeight="1" x14ac:dyDescent="0.3">
      <c r="B3" s="24"/>
      <c r="C3" s="14"/>
      <c r="D3" s="14"/>
      <c r="E3" s="14"/>
      <c r="F3" s="14"/>
      <c r="G3" s="14"/>
      <c r="H3" s="14"/>
      <c r="I3" s="14"/>
    </row>
    <row r="4" spans="2:10" x14ac:dyDescent="0.3">
      <c r="B4" s="25" t="s">
        <v>16</v>
      </c>
      <c r="C4" s="16" t="s">
        <v>17</v>
      </c>
      <c r="E4" s="3" t="s">
        <v>4</v>
      </c>
      <c r="F4" s="16">
        <v>115</v>
      </c>
      <c r="G4" s="3" t="s">
        <v>18</v>
      </c>
      <c r="H4" s="20">
        <v>76.2</v>
      </c>
      <c r="I4" s="3" t="s">
        <v>19</v>
      </c>
      <c r="J4" s="16">
        <v>40</v>
      </c>
    </row>
    <row r="5" spans="2:10" ht="9" customHeight="1" x14ac:dyDescent="0.3">
      <c r="B5" s="26"/>
      <c r="C5" s="15"/>
      <c r="D5" s="15"/>
      <c r="E5" s="13"/>
      <c r="F5" s="15"/>
      <c r="G5" s="15"/>
      <c r="H5" s="15"/>
      <c r="I5" s="15"/>
    </row>
    <row r="6" spans="2:10" x14ac:dyDescent="0.3">
      <c r="B6" s="25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2">
        <v>1</v>
      </c>
      <c r="C7" s="9">
        <v>2.5</v>
      </c>
      <c r="D7" s="4">
        <f>63/70*100</f>
        <v>90</v>
      </c>
      <c r="E7" s="22">
        <v>1</v>
      </c>
      <c r="F7" s="22">
        <v>1</v>
      </c>
      <c r="G7" s="22">
        <v>63</v>
      </c>
      <c r="H7" s="22">
        <v>2</v>
      </c>
      <c r="I7" s="22">
        <v>3</v>
      </c>
      <c r="J7" s="2" t="s">
        <v>20</v>
      </c>
    </row>
    <row r="8" spans="2:10" x14ac:dyDescent="0.3">
      <c r="B8" s="22">
        <v>2</v>
      </c>
      <c r="C8" s="9">
        <v>2.5</v>
      </c>
      <c r="D8" s="4">
        <f>62/70*100</f>
        <v>88.571428571428569</v>
      </c>
      <c r="E8" s="22">
        <v>5</v>
      </c>
      <c r="F8" s="22">
        <v>2</v>
      </c>
      <c r="G8" s="22">
        <v>0</v>
      </c>
      <c r="H8" s="22">
        <v>62</v>
      </c>
      <c r="I8" s="22">
        <v>1</v>
      </c>
      <c r="J8" s="2" t="s">
        <v>20</v>
      </c>
    </row>
    <row r="9" spans="2:10" x14ac:dyDescent="0.3">
      <c r="B9" s="22">
        <v>3</v>
      </c>
      <c r="C9" s="9">
        <v>2.5</v>
      </c>
      <c r="D9" s="4">
        <f>67/70*100</f>
        <v>95.714285714285722</v>
      </c>
      <c r="E9" s="22">
        <v>0</v>
      </c>
      <c r="F9" s="22">
        <v>2</v>
      </c>
      <c r="G9" s="22">
        <v>67</v>
      </c>
      <c r="H9" s="22">
        <v>1</v>
      </c>
      <c r="I9" s="22">
        <v>0</v>
      </c>
      <c r="J9" s="2" t="s">
        <v>20</v>
      </c>
    </row>
    <row r="10" spans="2:10" x14ac:dyDescent="0.3">
      <c r="B10" s="22">
        <v>4</v>
      </c>
      <c r="C10" s="9">
        <v>2.5</v>
      </c>
      <c r="D10" s="4">
        <f>58/70*100</f>
        <v>82.857142857142861</v>
      </c>
      <c r="E10" s="22">
        <v>1</v>
      </c>
      <c r="F10" s="22">
        <v>0</v>
      </c>
      <c r="G10" s="22">
        <v>3</v>
      </c>
      <c r="H10" s="22">
        <v>58</v>
      </c>
      <c r="I10" s="22">
        <v>8</v>
      </c>
      <c r="J10" s="2" t="s">
        <v>20</v>
      </c>
    </row>
    <row r="11" spans="2:10" x14ac:dyDescent="0.3">
      <c r="B11" s="22">
        <v>5</v>
      </c>
      <c r="C11" s="9">
        <v>2.5</v>
      </c>
      <c r="D11" s="4">
        <f>60/70*100</f>
        <v>85.714285714285708</v>
      </c>
      <c r="E11" s="22">
        <v>4</v>
      </c>
      <c r="F11" s="22">
        <v>4</v>
      </c>
      <c r="G11" s="22">
        <v>1</v>
      </c>
      <c r="H11" s="22">
        <v>1</v>
      </c>
      <c r="I11" s="22">
        <v>60</v>
      </c>
      <c r="J11" s="2" t="s">
        <v>20</v>
      </c>
    </row>
    <row r="12" spans="2:10" x14ac:dyDescent="0.3">
      <c r="B12" s="22">
        <v>6</v>
      </c>
      <c r="C12" s="9">
        <v>2.5</v>
      </c>
      <c r="D12" s="4">
        <f>55/70*100</f>
        <v>78.571428571428569</v>
      </c>
      <c r="E12" s="22">
        <v>1</v>
      </c>
      <c r="F12" s="22">
        <v>6</v>
      </c>
      <c r="G12" s="22">
        <v>2</v>
      </c>
      <c r="H12" s="22">
        <v>55</v>
      </c>
      <c r="I12" s="22">
        <v>6</v>
      </c>
      <c r="J12" s="2" t="s">
        <v>20</v>
      </c>
    </row>
    <row r="13" spans="2:10" x14ac:dyDescent="0.3">
      <c r="B13" s="22">
        <v>7</v>
      </c>
      <c r="C13" s="9">
        <v>2.5</v>
      </c>
      <c r="D13" s="4">
        <f>67/70*100</f>
        <v>95.714285714285722</v>
      </c>
      <c r="E13" s="22">
        <v>2</v>
      </c>
      <c r="F13" s="22">
        <v>0</v>
      </c>
      <c r="G13" s="22">
        <v>1</v>
      </c>
      <c r="H13" s="22">
        <v>0</v>
      </c>
      <c r="I13" s="22">
        <v>67</v>
      </c>
      <c r="J13" s="2" t="s">
        <v>20</v>
      </c>
    </row>
    <row r="14" spans="2:10" x14ac:dyDescent="0.3">
      <c r="B14" s="22">
        <v>8</v>
      </c>
      <c r="C14" s="9">
        <v>2.5</v>
      </c>
      <c r="D14" s="4">
        <f>32/70*100</f>
        <v>45.714285714285715</v>
      </c>
      <c r="E14" s="22">
        <v>32</v>
      </c>
      <c r="F14" s="22">
        <v>26</v>
      </c>
      <c r="G14" s="22">
        <v>10</v>
      </c>
      <c r="H14" s="22">
        <v>2</v>
      </c>
      <c r="I14" s="22">
        <v>0</v>
      </c>
      <c r="J14" s="2" t="s">
        <v>20</v>
      </c>
    </row>
    <row r="15" spans="2:10" x14ac:dyDescent="0.3">
      <c r="B15" s="22">
        <v>9</v>
      </c>
      <c r="C15" s="9">
        <v>2.5</v>
      </c>
      <c r="D15" s="4">
        <f>36/70*100</f>
        <v>51.428571428571423</v>
      </c>
      <c r="E15" s="22">
        <v>1</v>
      </c>
      <c r="F15" s="22">
        <v>21</v>
      </c>
      <c r="G15" s="22">
        <v>3</v>
      </c>
      <c r="H15" s="22">
        <v>9</v>
      </c>
      <c r="I15" s="22">
        <v>36</v>
      </c>
      <c r="J15" s="2" t="s">
        <v>20</v>
      </c>
    </row>
    <row r="16" spans="2:10" x14ac:dyDescent="0.3">
      <c r="B16" s="22">
        <v>10</v>
      </c>
      <c r="C16" s="9">
        <v>2.5</v>
      </c>
      <c r="D16" s="4">
        <f>56/70*100</f>
        <v>80</v>
      </c>
      <c r="E16" s="22">
        <v>0</v>
      </c>
      <c r="F16" s="22">
        <v>5</v>
      </c>
      <c r="G16" s="22">
        <v>2</v>
      </c>
      <c r="H16" s="22">
        <v>7</v>
      </c>
      <c r="I16" s="22">
        <v>56</v>
      </c>
      <c r="J16" s="2" t="s">
        <v>20</v>
      </c>
    </row>
    <row r="17" spans="2:10" x14ac:dyDescent="0.3">
      <c r="B17" s="22">
        <v>11</v>
      </c>
      <c r="C17" s="9">
        <v>2.5</v>
      </c>
      <c r="D17" s="4">
        <f>61/70*100</f>
        <v>87.142857142857139</v>
      </c>
      <c r="E17" s="22">
        <v>61</v>
      </c>
      <c r="F17" s="22">
        <v>2</v>
      </c>
      <c r="G17" s="22">
        <v>0</v>
      </c>
      <c r="H17" s="22">
        <v>0</v>
      </c>
      <c r="I17" s="22">
        <v>7</v>
      </c>
      <c r="J17" s="2" t="s">
        <v>20</v>
      </c>
    </row>
    <row r="18" spans="2:10" x14ac:dyDescent="0.3">
      <c r="B18" s="22">
        <v>12</v>
      </c>
      <c r="C18" s="9">
        <v>2.5</v>
      </c>
      <c r="D18" s="4">
        <f>46/70*100</f>
        <v>65.714285714285708</v>
      </c>
      <c r="E18" s="22">
        <v>46</v>
      </c>
      <c r="F18" s="22">
        <v>6</v>
      </c>
      <c r="G18" s="22">
        <v>8</v>
      </c>
      <c r="H18" s="22">
        <v>5</v>
      </c>
      <c r="I18" s="22">
        <v>5</v>
      </c>
      <c r="J18" s="2" t="s">
        <v>20</v>
      </c>
    </row>
    <row r="19" spans="2:10" x14ac:dyDescent="0.3">
      <c r="B19" s="22">
        <v>13</v>
      </c>
      <c r="C19" s="9">
        <v>2.5</v>
      </c>
      <c r="D19" s="4">
        <f>55/70*100</f>
        <v>78.571428571428569</v>
      </c>
      <c r="E19" s="22">
        <v>5</v>
      </c>
      <c r="F19" s="22">
        <v>9</v>
      </c>
      <c r="G19" s="22">
        <v>1</v>
      </c>
      <c r="H19" s="22">
        <v>55</v>
      </c>
      <c r="I19" s="22">
        <v>0</v>
      </c>
      <c r="J19" s="2" t="s">
        <v>21</v>
      </c>
    </row>
    <row r="20" spans="2:10" x14ac:dyDescent="0.3">
      <c r="B20" s="22">
        <v>14</v>
      </c>
      <c r="C20" s="9">
        <v>2.5</v>
      </c>
      <c r="D20" s="4">
        <f>64/70*100</f>
        <v>91.428571428571431</v>
      </c>
      <c r="E20" s="22">
        <v>1</v>
      </c>
      <c r="F20" s="22">
        <v>0</v>
      </c>
      <c r="G20" s="22">
        <v>5</v>
      </c>
      <c r="H20" s="22">
        <v>0</v>
      </c>
      <c r="I20" s="22">
        <v>64</v>
      </c>
      <c r="J20" s="2" t="s">
        <v>21</v>
      </c>
    </row>
    <row r="21" spans="2:10" x14ac:dyDescent="0.3">
      <c r="B21" s="22">
        <v>15</v>
      </c>
      <c r="C21" s="9">
        <v>2.5</v>
      </c>
      <c r="D21" s="4">
        <f>58/70*100</f>
        <v>82.857142857142861</v>
      </c>
      <c r="E21" s="22">
        <v>6</v>
      </c>
      <c r="F21" s="22">
        <v>0</v>
      </c>
      <c r="G21" s="22">
        <v>5</v>
      </c>
      <c r="H21" s="22">
        <v>1</v>
      </c>
      <c r="I21" s="22">
        <v>58</v>
      </c>
      <c r="J21" s="2" t="s">
        <v>21</v>
      </c>
    </row>
    <row r="22" spans="2:10" x14ac:dyDescent="0.3">
      <c r="B22" s="22">
        <v>16</v>
      </c>
      <c r="C22" s="9">
        <v>2.5</v>
      </c>
      <c r="D22" s="4">
        <f>58/70*100</f>
        <v>82.857142857142861</v>
      </c>
      <c r="E22" s="22">
        <v>2</v>
      </c>
      <c r="F22" s="22">
        <v>6</v>
      </c>
      <c r="G22" s="22">
        <v>58</v>
      </c>
      <c r="H22" s="22">
        <v>3</v>
      </c>
      <c r="I22" s="22">
        <v>1</v>
      </c>
      <c r="J22" s="2" t="s">
        <v>21</v>
      </c>
    </row>
    <row r="23" spans="2:10" x14ac:dyDescent="0.3">
      <c r="B23" s="22">
        <v>17</v>
      </c>
      <c r="C23" s="9">
        <v>2.5</v>
      </c>
      <c r="D23" s="4">
        <f>51/70*100</f>
        <v>72.857142857142847</v>
      </c>
      <c r="E23" s="22">
        <v>51</v>
      </c>
      <c r="F23" s="22">
        <v>1</v>
      </c>
      <c r="G23" s="22">
        <v>10</v>
      </c>
      <c r="H23" s="22">
        <v>6</v>
      </c>
      <c r="I23" s="22">
        <v>2</v>
      </c>
      <c r="J23" s="2" t="s">
        <v>21</v>
      </c>
    </row>
    <row r="24" spans="2:10" x14ac:dyDescent="0.3">
      <c r="B24" s="21">
        <v>18</v>
      </c>
      <c r="C24" s="9">
        <v>2.5</v>
      </c>
      <c r="D24" s="4">
        <f>53/70*100</f>
        <v>75.714285714285708</v>
      </c>
      <c r="E24" s="22">
        <v>3</v>
      </c>
      <c r="F24" s="22">
        <v>8</v>
      </c>
      <c r="G24" s="22">
        <v>53</v>
      </c>
      <c r="H24" s="22">
        <v>4</v>
      </c>
      <c r="I24" s="22">
        <v>2</v>
      </c>
      <c r="J24" s="2" t="s">
        <v>21</v>
      </c>
    </row>
    <row r="25" spans="2:10" x14ac:dyDescent="0.3">
      <c r="B25" s="21">
        <v>19</v>
      </c>
      <c r="C25" s="9">
        <v>2.5</v>
      </c>
      <c r="D25" s="4">
        <f>58/70*100</f>
        <v>82.857142857142861</v>
      </c>
      <c r="E25" s="22">
        <v>0</v>
      </c>
      <c r="F25" s="22">
        <v>0</v>
      </c>
      <c r="G25" s="22">
        <v>1</v>
      </c>
      <c r="H25" s="22">
        <v>11</v>
      </c>
      <c r="I25" s="22">
        <v>58</v>
      </c>
      <c r="J25" s="2" t="s">
        <v>21</v>
      </c>
    </row>
    <row r="26" spans="2:10" x14ac:dyDescent="0.3">
      <c r="B26" s="21">
        <v>20</v>
      </c>
      <c r="C26" s="9">
        <v>2.5</v>
      </c>
      <c r="D26" s="4">
        <f>66/70*100</f>
        <v>94.285714285714278</v>
      </c>
      <c r="E26" s="22">
        <v>0</v>
      </c>
      <c r="F26" s="22">
        <v>1</v>
      </c>
      <c r="G26" s="22">
        <v>1</v>
      </c>
      <c r="H26" s="22">
        <v>66</v>
      </c>
      <c r="I26" s="22">
        <v>2</v>
      </c>
      <c r="J26" s="22" t="s">
        <v>21</v>
      </c>
    </row>
    <row r="27" spans="2:10" x14ac:dyDescent="0.3">
      <c r="B27" s="21">
        <v>21</v>
      </c>
      <c r="C27" s="9">
        <v>2.5</v>
      </c>
      <c r="D27" s="4">
        <f>64/70*100</f>
        <v>91.428571428571431</v>
      </c>
      <c r="E27" s="22">
        <v>0</v>
      </c>
      <c r="F27" s="22">
        <v>64</v>
      </c>
      <c r="G27" s="22">
        <v>0</v>
      </c>
      <c r="H27" s="22">
        <v>5</v>
      </c>
      <c r="I27" s="22">
        <v>1</v>
      </c>
      <c r="J27" s="2" t="s">
        <v>21</v>
      </c>
    </row>
    <row r="28" spans="2:10" x14ac:dyDescent="0.3">
      <c r="B28" s="21">
        <v>22</v>
      </c>
      <c r="C28" s="9">
        <v>2.5</v>
      </c>
      <c r="D28" s="4">
        <f>48/70*100</f>
        <v>68.571428571428569</v>
      </c>
      <c r="E28" s="22">
        <v>5</v>
      </c>
      <c r="F28" s="22">
        <v>48</v>
      </c>
      <c r="G28" s="22">
        <v>2</v>
      </c>
      <c r="H28" s="22">
        <v>8</v>
      </c>
      <c r="I28" s="22">
        <v>7</v>
      </c>
      <c r="J28" s="2" t="s">
        <v>21</v>
      </c>
    </row>
    <row r="29" spans="2:10" x14ac:dyDescent="0.3">
      <c r="B29" s="21">
        <v>23</v>
      </c>
      <c r="C29" s="9">
        <v>2.5</v>
      </c>
      <c r="D29" s="4">
        <f>54/70*100</f>
        <v>77.142857142857153</v>
      </c>
      <c r="E29" s="22">
        <v>5</v>
      </c>
      <c r="F29" s="22">
        <v>54</v>
      </c>
      <c r="G29" s="22">
        <v>5</v>
      </c>
      <c r="H29" s="22">
        <v>3</v>
      </c>
      <c r="I29" s="22">
        <v>3</v>
      </c>
      <c r="J29" s="4" t="s">
        <v>21</v>
      </c>
    </row>
    <row r="30" spans="2:10" x14ac:dyDescent="0.3">
      <c r="B30" s="21">
        <v>24</v>
      </c>
      <c r="C30" s="9">
        <v>2.5</v>
      </c>
      <c r="D30" s="4">
        <f>38/70*100</f>
        <v>54.285714285714285</v>
      </c>
      <c r="E30" s="22">
        <v>6</v>
      </c>
      <c r="F30" s="22">
        <v>13</v>
      </c>
      <c r="G30" s="22">
        <v>2</v>
      </c>
      <c r="H30" s="22">
        <v>38</v>
      </c>
      <c r="I30" s="22">
        <v>11</v>
      </c>
      <c r="J30" s="4" t="s">
        <v>21</v>
      </c>
    </row>
    <row r="31" spans="2:10" x14ac:dyDescent="0.3">
      <c r="B31" s="21">
        <v>25</v>
      </c>
      <c r="C31" s="9">
        <v>2.5</v>
      </c>
      <c r="D31" s="4">
        <f>59/70*100</f>
        <v>84.285714285714292</v>
      </c>
      <c r="E31" s="22">
        <v>1</v>
      </c>
      <c r="F31" s="22">
        <v>8</v>
      </c>
      <c r="G31" s="22">
        <v>59</v>
      </c>
      <c r="H31" s="22">
        <v>1</v>
      </c>
      <c r="I31" s="22">
        <v>1</v>
      </c>
      <c r="J31" s="4" t="s">
        <v>22</v>
      </c>
    </row>
    <row r="32" spans="2:10" x14ac:dyDescent="0.3">
      <c r="B32" s="21">
        <v>26</v>
      </c>
      <c r="C32" s="9">
        <v>2.5</v>
      </c>
      <c r="D32" s="4">
        <f>62/70*100</f>
        <v>88.571428571428569</v>
      </c>
      <c r="E32" s="22">
        <v>3</v>
      </c>
      <c r="F32" s="22">
        <v>2</v>
      </c>
      <c r="G32" s="22">
        <v>2</v>
      </c>
      <c r="H32" s="22">
        <v>1</v>
      </c>
      <c r="I32" s="22">
        <v>62</v>
      </c>
      <c r="J32" s="4" t="s">
        <v>22</v>
      </c>
    </row>
    <row r="33" spans="2:10" x14ac:dyDescent="0.3">
      <c r="B33" s="21">
        <v>27</v>
      </c>
      <c r="C33" s="9">
        <v>2.5</v>
      </c>
      <c r="D33" s="4">
        <f>63/70*100</f>
        <v>90</v>
      </c>
      <c r="E33" s="22">
        <v>1</v>
      </c>
      <c r="F33" s="22">
        <v>1</v>
      </c>
      <c r="G33" s="22">
        <v>5</v>
      </c>
      <c r="H33" s="38">
        <v>63</v>
      </c>
      <c r="I33" s="39"/>
      <c r="J33" s="2" t="s">
        <v>22</v>
      </c>
    </row>
    <row r="34" spans="2:10" x14ac:dyDescent="0.3">
      <c r="B34" s="21">
        <v>28</v>
      </c>
      <c r="C34" s="9">
        <v>2.5</v>
      </c>
      <c r="D34" s="4">
        <f>57/70*100</f>
        <v>81.428571428571431</v>
      </c>
      <c r="E34" s="22">
        <v>4</v>
      </c>
      <c r="F34" s="22">
        <v>4</v>
      </c>
      <c r="G34" s="22">
        <v>1</v>
      </c>
      <c r="H34" s="22">
        <v>57</v>
      </c>
      <c r="I34" s="22">
        <v>4</v>
      </c>
      <c r="J34" s="2" t="s">
        <v>22</v>
      </c>
    </row>
    <row r="35" spans="2:10" x14ac:dyDescent="0.3">
      <c r="B35" s="21">
        <v>29</v>
      </c>
      <c r="C35" s="9">
        <v>2.5</v>
      </c>
      <c r="D35" s="4">
        <f>44/70*100</f>
        <v>62.857142857142854</v>
      </c>
      <c r="E35" s="22">
        <v>11</v>
      </c>
      <c r="F35" s="22">
        <v>44</v>
      </c>
      <c r="G35" s="22">
        <v>8</v>
      </c>
      <c r="H35" s="22">
        <v>6</v>
      </c>
      <c r="I35" s="22">
        <v>0</v>
      </c>
      <c r="J35" s="2" t="s">
        <v>22</v>
      </c>
    </row>
    <row r="36" spans="2:10" x14ac:dyDescent="0.3">
      <c r="B36" s="21">
        <v>30</v>
      </c>
      <c r="C36" s="9">
        <v>2.5</v>
      </c>
      <c r="D36" s="4">
        <f>62/70*100</f>
        <v>88.571428571428569</v>
      </c>
      <c r="E36" s="22">
        <v>3</v>
      </c>
      <c r="F36" s="22">
        <v>60</v>
      </c>
      <c r="G36" s="22">
        <v>2</v>
      </c>
      <c r="H36" s="22">
        <v>1</v>
      </c>
      <c r="I36" s="22">
        <v>4</v>
      </c>
      <c r="J36" s="2" t="s">
        <v>22</v>
      </c>
    </row>
    <row r="37" spans="2:10" x14ac:dyDescent="0.3">
      <c r="B37" s="21">
        <v>31</v>
      </c>
      <c r="C37" s="9">
        <v>2.5</v>
      </c>
      <c r="D37" s="4">
        <f>51/70*100</f>
        <v>72.857142857142847</v>
      </c>
      <c r="E37" s="22">
        <v>51</v>
      </c>
      <c r="F37" s="22">
        <v>2</v>
      </c>
      <c r="G37" s="22">
        <v>5</v>
      </c>
      <c r="H37" s="22">
        <v>4</v>
      </c>
      <c r="I37" s="22">
        <v>8</v>
      </c>
      <c r="J37" s="2" t="s">
        <v>22</v>
      </c>
    </row>
    <row r="38" spans="2:10" x14ac:dyDescent="0.3">
      <c r="B38" s="21">
        <v>32</v>
      </c>
      <c r="C38" s="9">
        <v>2.5</v>
      </c>
      <c r="D38" s="4">
        <f>51/70*100</f>
        <v>72.857142857142847</v>
      </c>
      <c r="E38" s="22">
        <v>1</v>
      </c>
      <c r="F38" s="22">
        <v>51</v>
      </c>
      <c r="G38" s="22">
        <v>3</v>
      </c>
      <c r="H38" s="22">
        <v>10</v>
      </c>
      <c r="I38" s="22">
        <v>5</v>
      </c>
      <c r="J38" s="2" t="s">
        <v>22</v>
      </c>
    </row>
    <row r="39" spans="2:10" x14ac:dyDescent="0.3">
      <c r="B39" s="21">
        <v>33</v>
      </c>
      <c r="C39" s="9">
        <v>2.5</v>
      </c>
      <c r="D39" s="4">
        <f>59/70*100</f>
        <v>84.285714285714292</v>
      </c>
      <c r="E39" s="22">
        <v>6</v>
      </c>
      <c r="F39" s="22">
        <v>1</v>
      </c>
      <c r="G39" s="22">
        <v>59</v>
      </c>
      <c r="H39" s="22">
        <v>2</v>
      </c>
      <c r="I39" s="22">
        <v>2</v>
      </c>
      <c r="J39" s="2" t="s">
        <v>23</v>
      </c>
    </row>
    <row r="40" spans="2:10" x14ac:dyDescent="0.3">
      <c r="B40" s="21">
        <v>34</v>
      </c>
      <c r="C40" s="9">
        <v>2.5</v>
      </c>
      <c r="D40" s="4">
        <f>49/70*100</f>
        <v>70</v>
      </c>
      <c r="E40" s="22">
        <v>1</v>
      </c>
      <c r="F40" s="22">
        <v>49</v>
      </c>
      <c r="G40" s="22">
        <v>8</v>
      </c>
      <c r="H40" s="22">
        <v>9</v>
      </c>
      <c r="I40" s="22">
        <v>3</v>
      </c>
      <c r="J40" s="2" t="s">
        <v>23</v>
      </c>
    </row>
    <row r="41" spans="2:10" x14ac:dyDescent="0.3">
      <c r="B41" s="21">
        <v>35</v>
      </c>
      <c r="C41" s="9">
        <v>2.5</v>
      </c>
      <c r="D41" s="4">
        <f>28/70*100</f>
        <v>40</v>
      </c>
      <c r="E41" s="22">
        <v>1</v>
      </c>
      <c r="F41" s="22">
        <v>12</v>
      </c>
      <c r="G41" s="22">
        <v>28</v>
      </c>
      <c r="H41" s="22">
        <v>1</v>
      </c>
      <c r="I41" s="22">
        <v>28</v>
      </c>
      <c r="J41" s="2" t="s">
        <v>23</v>
      </c>
    </row>
    <row r="42" spans="2:10" x14ac:dyDescent="0.3">
      <c r="B42" s="21">
        <v>36</v>
      </c>
      <c r="C42" s="9">
        <v>2.5</v>
      </c>
      <c r="D42" s="4">
        <f>41/70*100</f>
        <v>58.571428571428577</v>
      </c>
      <c r="E42" s="22">
        <v>3</v>
      </c>
      <c r="F42" s="22">
        <v>11</v>
      </c>
      <c r="G42" s="22">
        <v>6</v>
      </c>
      <c r="H42" s="22">
        <v>41</v>
      </c>
      <c r="I42" s="22">
        <v>9</v>
      </c>
      <c r="J42" s="2" t="s">
        <v>23</v>
      </c>
    </row>
    <row r="43" spans="2:10" x14ac:dyDescent="0.3">
      <c r="B43" s="21">
        <v>37</v>
      </c>
      <c r="C43" s="9">
        <v>2.5</v>
      </c>
      <c r="D43" s="4">
        <f>55/70*100</f>
        <v>78.571428571428569</v>
      </c>
      <c r="E43" s="22">
        <v>1</v>
      </c>
      <c r="F43" s="22">
        <v>5</v>
      </c>
      <c r="G43" s="22">
        <v>4</v>
      </c>
      <c r="H43" s="22">
        <v>55</v>
      </c>
      <c r="I43" s="22">
        <v>5</v>
      </c>
      <c r="J43" s="2" t="s">
        <v>23</v>
      </c>
    </row>
    <row r="44" spans="2:10" x14ac:dyDescent="0.3">
      <c r="B44" s="21">
        <v>38</v>
      </c>
      <c r="C44" s="9">
        <v>2.5</v>
      </c>
      <c r="D44" s="4">
        <f>27/70*100</f>
        <v>38.571428571428577</v>
      </c>
      <c r="E44" s="22">
        <v>0</v>
      </c>
      <c r="F44" s="22">
        <v>27</v>
      </c>
      <c r="G44" s="22">
        <v>7</v>
      </c>
      <c r="H44" s="22">
        <v>18</v>
      </c>
      <c r="I44" s="22">
        <v>18</v>
      </c>
      <c r="J44" s="2" t="s">
        <v>23</v>
      </c>
    </row>
    <row r="45" spans="2:10" x14ac:dyDescent="0.3">
      <c r="B45" s="21">
        <v>39</v>
      </c>
      <c r="C45" s="9">
        <v>2.5</v>
      </c>
      <c r="D45" s="4">
        <f>42/70*100</f>
        <v>60</v>
      </c>
      <c r="E45" s="22">
        <v>4</v>
      </c>
      <c r="F45" s="22">
        <v>13</v>
      </c>
      <c r="G45" s="22">
        <v>4</v>
      </c>
      <c r="H45" s="22">
        <v>7</v>
      </c>
      <c r="I45" s="22">
        <v>42</v>
      </c>
      <c r="J45" s="4" t="s">
        <v>23</v>
      </c>
    </row>
    <row r="46" spans="2:10" x14ac:dyDescent="0.3">
      <c r="B46" s="21">
        <v>40</v>
      </c>
      <c r="C46" s="9">
        <v>2.5</v>
      </c>
      <c r="D46" s="4">
        <f>56/70*100</f>
        <v>80</v>
      </c>
      <c r="E46" s="22">
        <v>2</v>
      </c>
      <c r="F46" s="22">
        <v>1</v>
      </c>
      <c r="G46" s="22">
        <v>5</v>
      </c>
      <c r="H46" s="22">
        <v>56</v>
      </c>
      <c r="I46" s="22">
        <v>6</v>
      </c>
      <c r="J46" s="2" t="s">
        <v>23</v>
      </c>
    </row>
  </sheetData>
  <mergeCells count="2">
    <mergeCell ref="B2:J2"/>
    <mergeCell ref="H33:I33"/>
  </mergeCells>
  <phoneticPr fontId="3" type="noConversion"/>
  <conditionalFormatting sqref="J26 J29:J32 J45 D7:D46">
    <cfRule type="cellIs" dxfId="1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B469-E80E-4748-9A5C-71122BB80764}">
  <sheetPr>
    <pageSetUpPr fitToPage="1"/>
  </sheetPr>
  <dimension ref="B2:J46"/>
  <sheetViews>
    <sheetView showGridLines="0" zoomScaleNormal="100" workbookViewId="0">
      <selection activeCell="P33" sqref="P33"/>
    </sheetView>
  </sheetViews>
  <sheetFormatPr defaultRowHeight="16.5" x14ac:dyDescent="0.3"/>
  <cols>
    <col min="4" max="4" width="9" customWidth="1"/>
  </cols>
  <sheetData>
    <row r="2" spans="2:10" ht="27.75" x14ac:dyDescent="0.3">
      <c r="B2" s="35" t="s">
        <v>39</v>
      </c>
      <c r="C2" s="35"/>
      <c r="D2" s="35"/>
      <c r="E2" s="35"/>
      <c r="F2" s="35"/>
      <c r="G2" s="35"/>
      <c r="H2" s="35"/>
      <c r="I2" s="35"/>
      <c r="J2" s="35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16</v>
      </c>
      <c r="C4" s="16" t="s">
        <v>17</v>
      </c>
      <c r="E4" s="3" t="s">
        <v>4</v>
      </c>
      <c r="F4" s="16">
        <v>115</v>
      </c>
      <c r="G4" s="3" t="s">
        <v>18</v>
      </c>
      <c r="H4" s="20">
        <v>60.6</v>
      </c>
      <c r="I4" s="3" t="s">
        <v>19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">
        <v>1</v>
      </c>
      <c r="C7" s="2">
        <v>2.5</v>
      </c>
      <c r="D7" s="4">
        <v>100</v>
      </c>
      <c r="E7" s="40" t="s">
        <v>45</v>
      </c>
      <c r="F7" s="41"/>
      <c r="G7" s="41"/>
      <c r="H7" s="41"/>
      <c r="I7" s="42"/>
      <c r="J7" s="2" t="s">
        <v>33</v>
      </c>
    </row>
    <row r="8" spans="2:10" x14ac:dyDescent="0.3">
      <c r="B8" s="2">
        <v>2</v>
      </c>
      <c r="C8" s="2">
        <v>2.5</v>
      </c>
      <c r="D8" s="4">
        <f>20/67*100</f>
        <v>29.850746268656714</v>
      </c>
      <c r="E8" s="2">
        <v>21</v>
      </c>
      <c r="F8" s="2">
        <v>4</v>
      </c>
      <c r="G8" s="2">
        <v>20</v>
      </c>
      <c r="H8" s="2">
        <v>15</v>
      </c>
      <c r="I8" s="2">
        <v>6</v>
      </c>
      <c r="J8" s="2" t="s">
        <v>33</v>
      </c>
    </row>
    <row r="9" spans="2:10" x14ac:dyDescent="0.3">
      <c r="B9" s="2">
        <v>3</v>
      </c>
      <c r="C9" s="2">
        <v>2.5</v>
      </c>
      <c r="D9" s="4">
        <f>51/67*100</f>
        <v>76.119402985074629</v>
      </c>
      <c r="E9" s="2">
        <v>3</v>
      </c>
      <c r="F9" s="2">
        <v>51</v>
      </c>
      <c r="G9" s="2">
        <v>6</v>
      </c>
      <c r="H9" s="2">
        <v>7</v>
      </c>
      <c r="I9" s="2">
        <v>0</v>
      </c>
      <c r="J9" s="2" t="s">
        <v>33</v>
      </c>
    </row>
    <row r="10" spans="2:10" x14ac:dyDescent="0.3">
      <c r="B10" s="2">
        <v>4</v>
      </c>
      <c r="C10" s="2">
        <v>2.5</v>
      </c>
      <c r="D10" s="4">
        <f>35/67*100</f>
        <v>52.238805970149251</v>
      </c>
      <c r="E10" s="2">
        <v>16</v>
      </c>
      <c r="F10" s="2">
        <v>35</v>
      </c>
      <c r="G10" s="2">
        <v>3</v>
      </c>
      <c r="H10" s="2">
        <v>10</v>
      </c>
      <c r="I10" s="2">
        <v>3</v>
      </c>
      <c r="J10" s="2" t="s">
        <v>33</v>
      </c>
    </row>
    <row r="11" spans="2:10" x14ac:dyDescent="0.3">
      <c r="B11" s="2">
        <v>5</v>
      </c>
      <c r="C11" s="2">
        <v>2.5</v>
      </c>
      <c r="D11" s="4">
        <f>37/67*100</f>
        <v>55.223880597014926</v>
      </c>
      <c r="E11" s="2">
        <v>5</v>
      </c>
      <c r="F11" s="2">
        <v>4</v>
      </c>
      <c r="G11" s="2">
        <v>21</v>
      </c>
      <c r="H11" s="2">
        <v>37</v>
      </c>
      <c r="I11" s="2">
        <v>0</v>
      </c>
      <c r="J11" s="2" t="s">
        <v>33</v>
      </c>
    </row>
    <row r="12" spans="2:10" x14ac:dyDescent="0.3">
      <c r="B12" s="2">
        <v>6</v>
      </c>
      <c r="C12" s="2">
        <v>2.5</v>
      </c>
      <c r="D12" s="4">
        <f>31/67*100</f>
        <v>46.268656716417908</v>
      </c>
      <c r="E12" s="2">
        <v>31</v>
      </c>
      <c r="F12" s="2">
        <v>4</v>
      </c>
      <c r="G12" s="2">
        <v>24</v>
      </c>
      <c r="H12" s="2">
        <v>7</v>
      </c>
      <c r="I12" s="2">
        <v>1</v>
      </c>
      <c r="J12" s="2" t="s">
        <v>33</v>
      </c>
    </row>
    <row r="13" spans="2:10" x14ac:dyDescent="0.3">
      <c r="B13" s="2">
        <v>7</v>
      </c>
      <c r="C13" s="2">
        <v>2.5</v>
      </c>
      <c r="D13" s="4">
        <f>21/67*100</f>
        <v>31.343283582089555</v>
      </c>
      <c r="E13" s="2">
        <v>6</v>
      </c>
      <c r="F13" s="2">
        <v>8</v>
      </c>
      <c r="G13" s="2">
        <v>17</v>
      </c>
      <c r="H13" s="2">
        <v>15</v>
      </c>
      <c r="I13" s="2">
        <v>21</v>
      </c>
      <c r="J13" s="2" t="s">
        <v>33</v>
      </c>
    </row>
    <row r="14" spans="2:10" x14ac:dyDescent="0.3">
      <c r="B14" s="2">
        <v>8</v>
      </c>
      <c r="C14" s="2">
        <v>2.5</v>
      </c>
      <c r="D14" s="4">
        <f>32/67*100</f>
        <v>47.761194029850742</v>
      </c>
      <c r="E14" s="2">
        <v>2</v>
      </c>
      <c r="F14" s="2">
        <v>7</v>
      </c>
      <c r="G14" s="2">
        <v>17</v>
      </c>
      <c r="H14" s="2">
        <v>9</v>
      </c>
      <c r="I14" s="2">
        <v>32</v>
      </c>
      <c r="J14" s="2" t="s">
        <v>33</v>
      </c>
    </row>
    <row r="15" spans="2:10" x14ac:dyDescent="0.3">
      <c r="B15" s="2">
        <v>9</v>
      </c>
      <c r="C15" s="2">
        <v>2.5</v>
      </c>
      <c r="D15" s="4">
        <f>32/67*100</f>
        <v>47.761194029850742</v>
      </c>
      <c r="E15" s="2">
        <v>5</v>
      </c>
      <c r="F15" s="2">
        <v>4</v>
      </c>
      <c r="G15" s="2">
        <v>14</v>
      </c>
      <c r="H15" s="2">
        <v>32</v>
      </c>
      <c r="I15" s="2">
        <v>12</v>
      </c>
      <c r="J15" s="2" t="s">
        <v>33</v>
      </c>
    </row>
    <row r="16" spans="2:10" x14ac:dyDescent="0.3">
      <c r="B16" s="2">
        <v>10</v>
      </c>
      <c r="C16" s="2">
        <v>2.5</v>
      </c>
      <c r="D16" s="4">
        <f>60/67*100</f>
        <v>89.552238805970148</v>
      </c>
      <c r="E16" s="2">
        <v>2</v>
      </c>
      <c r="F16" s="2">
        <v>1</v>
      </c>
      <c r="G16" s="2">
        <v>60</v>
      </c>
      <c r="H16" s="2">
        <v>2</v>
      </c>
      <c r="I16" s="2">
        <v>2</v>
      </c>
      <c r="J16" s="2" t="s">
        <v>33</v>
      </c>
    </row>
    <row r="17" spans="2:10" x14ac:dyDescent="0.3">
      <c r="B17" s="2">
        <v>11</v>
      </c>
      <c r="C17" s="2">
        <v>2.5</v>
      </c>
      <c r="D17" s="4">
        <f>60/67*100</f>
        <v>89.552238805970148</v>
      </c>
      <c r="E17" s="2">
        <v>2</v>
      </c>
      <c r="F17" s="2">
        <v>1</v>
      </c>
      <c r="G17" s="2">
        <v>60</v>
      </c>
      <c r="H17" s="2">
        <v>4</v>
      </c>
      <c r="I17" s="2">
        <v>0</v>
      </c>
      <c r="J17" s="2" t="s">
        <v>34</v>
      </c>
    </row>
    <row r="18" spans="2:10" x14ac:dyDescent="0.3">
      <c r="B18" s="2">
        <v>12</v>
      </c>
      <c r="C18" s="2">
        <v>2.5</v>
      </c>
      <c r="D18" s="4">
        <f>37/67*100</f>
        <v>55.223880597014926</v>
      </c>
      <c r="E18" s="2">
        <v>2</v>
      </c>
      <c r="F18" s="2">
        <v>9</v>
      </c>
      <c r="G18" s="2">
        <v>5</v>
      </c>
      <c r="H18" s="2">
        <v>37</v>
      </c>
      <c r="I18" s="2">
        <v>14</v>
      </c>
      <c r="J18" s="2" t="s">
        <v>34</v>
      </c>
    </row>
    <row r="19" spans="2:10" x14ac:dyDescent="0.3">
      <c r="B19" s="2">
        <v>13</v>
      </c>
      <c r="C19" s="2">
        <v>2.5</v>
      </c>
      <c r="D19" s="4">
        <f>25/67*100</f>
        <v>37.313432835820898</v>
      </c>
      <c r="E19" s="2">
        <v>3</v>
      </c>
      <c r="F19" s="2">
        <v>13</v>
      </c>
      <c r="G19" s="2">
        <v>17</v>
      </c>
      <c r="H19" s="2">
        <v>9</v>
      </c>
      <c r="I19" s="2">
        <v>25</v>
      </c>
      <c r="J19" s="2" t="s">
        <v>34</v>
      </c>
    </row>
    <row r="20" spans="2:10" x14ac:dyDescent="0.3">
      <c r="B20" s="2">
        <v>14</v>
      </c>
      <c r="C20" s="2">
        <v>2.5</v>
      </c>
      <c r="D20" s="4">
        <f>40/67*100</f>
        <v>59.701492537313428</v>
      </c>
      <c r="E20" s="2">
        <v>3</v>
      </c>
      <c r="F20" s="2">
        <v>4</v>
      </c>
      <c r="G20" s="2">
        <v>40</v>
      </c>
      <c r="H20" s="2">
        <v>12</v>
      </c>
      <c r="I20" s="2">
        <v>8</v>
      </c>
      <c r="J20" s="2" t="s">
        <v>34</v>
      </c>
    </row>
    <row r="21" spans="2:10" x14ac:dyDescent="0.3">
      <c r="B21" s="2">
        <v>15</v>
      </c>
      <c r="C21" s="2">
        <v>2.5</v>
      </c>
      <c r="D21" s="4">
        <f>27/67*100</f>
        <v>40.298507462686565</v>
      </c>
      <c r="E21" s="2">
        <v>14</v>
      </c>
      <c r="F21" s="2">
        <v>27</v>
      </c>
      <c r="G21" s="2">
        <v>5</v>
      </c>
      <c r="H21" s="2">
        <v>17</v>
      </c>
      <c r="I21" s="2">
        <v>4</v>
      </c>
      <c r="J21" s="2" t="s">
        <v>34</v>
      </c>
    </row>
    <row r="22" spans="2:10" x14ac:dyDescent="0.3">
      <c r="B22" s="2">
        <v>16</v>
      </c>
      <c r="C22" s="2">
        <v>2.5</v>
      </c>
      <c r="D22" s="4">
        <f>24/67*100</f>
        <v>35.820895522388057</v>
      </c>
      <c r="E22" s="2">
        <v>1</v>
      </c>
      <c r="F22" s="2">
        <v>24</v>
      </c>
      <c r="G22" s="2">
        <v>19</v>
      </c>
      <c r="H22" s="2">
        <v>6</v>
      </c>
      <c r="I22" s="2">
        <v>17</v>
      </c>
      <c r="J22" s="2" t="s">
        <v>34</v>
      </c>
    </row>
    <row r="23" spans="2:10" x14ac:dyDescent="0.3">
      <c r="B23" s="2">
        <v>17</v>
      </c>
      <c r="C23" s="2">
        <v>2.5</v>
      </c>
      <c r="D23" s="4">
        <f>20/67*100</f>
        <v>29.850746268656714</v>
      </c>
      <c r="E23" s="2">
        <v>7</v>
      </c>
      <c r="F23" s="2">
        <v>8</v>
      </c>
      <c r="G23" s="2">
        <v>15</v>
      </c>
      <c r="H23" s="2">
        <v>16</v>
      </c>
      <c r="I23" s="2">
        <v>20</v>
      </c>
      <c r="J23" s="2" t="s">
        <v>34</v>
      </c>
    </row>
    <row r="24" spans="2:10" x14ac:dyDescent="0.3">
      <c r="B24" s="2">
        <v>18</v>
      </c>
      <c r="C24" s="2">
        <v>2.5</v>
      </c>
      <c r="D24" s="4">
        <f>40/67*100</f>
        <v>59.701492537313428</v>
      </c>
      <c r="E24" s="2">
        <v>1</v>
      </c>
      <c r="F24" s="2">
        <v>40</v>
      </c>
      <c r="G24" s="2">
        <v>5</v>
      </c>
      <c r="H24" s="2">
        <v>12</v>
      </c>
      <c r="I24" s="2">
        <v>9</v>
      </c>
      <c r="J24" s="2" t="s">
        <v>34</v>
      </c>
    </row>
    <row r="25" spans="2:10" x14ac:dyDescent="0.3">
      <c r="B25" s="2">
        <v>19</v>
      </c>
      <c r="C25" s="2">
        <v>2.5</v>
      </c>
      <c r="D25" s="4">
        <f>48/67*100</f>
        <v>71.641791044776113</v>
      </c>
      <c r="E25" s="2">
        <v>4</v>
      </c>
      <c r="F25" s="2">
        <v>3</v>
      </c>
      <c r="G25" s="2">
        <v>5</v>
      </c>
      <c r="H25" s="2">
        <v>7</v>
      </c>
      <c r="I25" s="2">
        <v>48</v>
      </c>
      <c r="J25" s="2" t="s">
        <v>34</v>
      </c>
    </row>
    <row r="26" spans="2:10" x14ac:dyDescent="0.3">
      <c r="B26" s="2">
        <v>20</v>
      </c>
      <c r="C26" s="2">
        <v>2.5</v>
      </c>
      <c r="D26" s="4">
        <f>39/67*100</f>
        <v>58.208955223880601</v>
      </c>
      <c r="E26" s="2">
        <v>39</v>
      </c>
      <c r="F26" s="2">
        <v>2</v>
      </c>
      <c r="G26" s="2">
        <v>14</v>
      </c>
      <c r="H26" s="2">
        <v>1</v>
      </c>
      <c r="I26" s="2">
        <v>11</v>
      </c>
      <c r="J26" s="2" t="s">
        <v>34</v>
      </c>
    </row>
    <row r="27" spans="2:10" x14ac:dyDescent="0.3">
      <c r="B27" s="2">
        <v>21</v>
      </c>
      <c r="C27" s="2">
        <v>2.5</v>
      </c>
      <c r="D27" s="4">
        <f>61/67*100</f>
        <v>91.044776119402982</v>
      </c>
      <c r="E27" s="2">
        <v>3</v>
      </c>
      <c r="F27" s="2">
        <v>1</v>
      </c>
      <c r="G27" s="2">
        <v>61</v>
      </c>
      <c r="H27" s="2">
        <v>2</v>
      </c>
      <c r="I27" s="2">
        <v>0</v>
      </c>
      <c r="J27" s="2" t="s">
        <v>35</v>
      </c>
    </row>
    <row r="28" spans="2:10" x14ac:dyDescent="0.3">
      <c r="B28" s="2">
        <v>22</v>
      </c>
      <c r="C28" s="2">
        <v>2.5</v>
      </c>
      <c r="D28" s="4">
        <f>58/67*100</f>
        <v>86.567164179104466</v>
      </c>
      <c r="E28" s="2">
        <v>0</v>
      </c>
      <c r="F28" s="2">
        <v>0</v>
      </c>
      <c r="G28" s="2">
        <v>8</v>
      </c>
      <c r="H28" s="2">
        <v>58</v>
      </c>
      <c r="I28" s="2">
        <v>1</v>
      </c>
      <c r="J28" s="2" t="s">
        <v>35</v>
      </c>
    </row>
    <row r="29" spans="2:10" x14ac:dyDescent="0.3">
      <c r="B29" s="2">
        <v>23</v>
      </c>
      <c r="C29" s="2">
        <v>2.5</v>
      </c>
      <c r="D29" s="4">
        <f>56/67*100</f>
        <v>83.582089552238799</v>
      </c>
      <c r="E29" s="2">
        <v>1</v>
      </c>
      <c r="F29" s="2">
        <v>56</v>
      </c>
      <c r="G29" s="2">
        <v>2</v>
      </c>
      <c r="H29" s="2">
        <v>8</v>
      </c>
      <c r="I29" s="2">
        <v>0</v>
      </c>
      <c r="J29" s="2" t="s">
        <v>35</v>
      </c>
    </row>
    <row r="30" spans="2:10" x14ac:dyDescent="0.3">
      <c r="B30" s="2">
        <v>24</v>
      </c>
      <c r="C30" s="2">
        <v>2.5</v>
      </c>
      <c r="D30" s="4">
        <f>37/67*100</f>
        <v>55.223880597014926</v>
      </c>
      <c r="E30" s="2">
        <v>3</v>
      </c>
      <c r="F30" s="2">
        <v>3</v>
      </c>
      <c r="G30" s="2">
        <v>7</v>
      </c>
      <c r="H30" s="2">
        <v>37</v>
      </c>
      <c r="I30" s="2">
        <v>16</v>
      </c>
      <c r="J30" s="2" t="s">
        <v>35</v>
      </c>
    </row>
    <row r="31" spans="2:10" x14ac:dyDescent="0.3">
      <c r="B31" s="2">
        <v>25</v>
      </c>
      <c r="C31" s="2">
        <v>2.5</v>
      </c>
      <c r="D31" s="4">
        <f>59/67*100</f>
        <v>88.059701492537314</v>
      </c>
      <c r="E31" s="2">
        <v>2</v>
      </c>
      <c r="F31" s="2">
        <v>59</v>
      </c>
      <c r="G31" s="2">
        <v>0</v>
      </c>
      <c r="H31" s="2">
        <v>5</v>
      </c>
      <c r="I31" s="2">
        <v>1</v>
      </c>
      <c r="J31" s="2" t="s">
        <v>35</v>
      </c>
    </row>
    <row r="32" spans="2:10" x14ac:dyDescent="0.3">
      <c r="B32" s="2">
        <v>26</v>
      </c>
      <c r="C32" s="2">
        <v>2.5</v>
      </c>
      <c r="D32" s="4">
        <f>41/67*100</f>
        <v>61.194029850746269</v>
      </c>
      <c r="E32" s="2">
        <v>4</v>
      </c>
      <c r="F32" s="2">
        <v>2</v>
      </c>
      <c r="G32" s="2">
        <v>41</v>
      </c>
      <c r="H32" s="2">
        <v>17</v>
      </c>
      <c r="I32" s="2">
        <v>3</v>
      </c>
      <c r="J32" s="2" t="s">
        <v>35</v>
      </c>
    </row>
    <row r="33" spans="2:10" x14ac:dyDescent="0.3">
      <c r="B33" s="2">
        <v>27</v>
      </c>
      <c r="C33" s="2">
        <v>2.5</v>
      </c>
      <c r="D33" s="4">
        <f>56/67*100</f>
        <v>83.582089552238799</v>
      </c>
      <c r="E33" s="2">
        <v>3</v>
      </c>
      <c r="F33" s="2">
        <v>1</v>
      </c>
      <c r="G33" s="2">
        <v>6</v>
      </c>
      <c r="H33" s="2">
        <v>56</v>
      </c>
      <c r="I33" s="2">
        <v>1</v>
      </c>
      <c r="J33" s="2" t="s">
        <v>35</v>
      </c>
    </row>
    <row r="34" spans="2:10" x14ac:dyDescent="0.3">
      <c r="B34" s="2">
        <v>28</v>
      </c>
      <c r="C34" s="2">
        <v>2.5</v>
      </c>
      <c r="D34" s="4">
        <f>40/67*100</f>
        <v>59.701492537313428</v>
      </c>
      <c r="E34" s="2">
        <v>40</v>
      </c>
      <c r="F34" s="2">
        <v>0</v>
      </c>
      <c r="G34" s="2">
        <v>2</v>
      </c>
      <c r="H34" s="2">
        <v>22</v>
      </c>
      <c r="I34" s="2">
        <v>3</v>
      </c>
      <c r="J34" s="2" t="s">
        <v>35</v>
      </c>
    </row>
    <row r="35" spans="2:10" x14ac:dyDescent="0.3">
      <c r="B35" s="2">
        <v>29</v>
      </c>
      <c r="C35" s="2">
        <v>2.5</v>
      </c>
      <c r="D35" s="4">
        <f>38/67*100</f>
        <v>56.71641791044776</v>
      </c>
      <c r="E35" s="2">
        <v>5</v>
      </c>
      <c r="F35" s="2">
        <v>38</v>
      </c>
      <c r="G35" s="2">
        <v>16</v>
      </c>
      <c r="H35" s="2">
        <v>6</v>
      </c>
      <c r="I35" s="2">
        <v>2</v>
      </c>
      <c r="J35" s="2" t="s">
        <v>35</v>
      </c>
    </row>
    <row r="36" spans="2:10" x14ac:dyDescent="0.3">
      <c r="B36" s="2">
        <v>30</v>
      </c>
      <c r="C36" s="2">
        <v>2.5</v>
      </c>
      <c r="D36" s="4">
        <f>44/67*100</f>
        <v>65.671641791044777</v>
      </c>
      <c r="E36" s="2">
        <v>2</v>
      </c>
      <c r="F36" s="2">
        <v>7</v>
      </c>
      <c r="G36" s="2">
        <v>8</v>
      </c>
      <c r="H36" s="2">
        <v>6</v>
      </c>
      <c r="I36" s="2">
        <v>44</v>
      </c>
      <c r="J36" s="2" t="s">
        <v>35</v>
      </c>
    </row>
    <row r="37" spans="2:10" x14ac:dyDescent="0.3">
      <c r="B37" s="2">
        <v>31</v>
      </c>
      <c r="C37" s="2">
        <v>2.5</v>
      </c>
      <c r="D37" s="4">
        <f>20/67*100</f>
        <v>29.850746268656714</v>
      </c>
      <c r="E37" s="2">
        <v>10</v>
      </c>
      <c r="F37" s="2">
        <v>10</v>
      </c>
      <c r="G37" s="2">
        <v>3</v>
      </c>
      <c r="H37" s="2">
        <v>20</v>
      </c>
      <c r="I37" s="2">
        <v>24</v>
      </c>
      <c r="J37" s="2" t="s">
        <v>36</v>
      </c>
    </row>
    <row r="38" spans="2:10" x14ac:dyDescent="0.3">
      <c r="B38" s="2">
        <v>32</v>
      </c>
      <c r="C38" s="2">
        <v>2.5</v>
      </c>
      <c r="D38" s="4">
        <f>50/67*100</f>
        <v>74.626865671641795</v>
      </c>
      <c r="E38" s="2">
        <v>5</v>
      </c>
      <c r="F38" s="2">
        <v>50</v>
      </c>
      <c r="G38" s="2">
        <v>10</v>
      </c>
      <c r="H38" s="2">
        <v>1</v>
      </c>
      <c r="I38" s="2">
        <v>1</v>
      </c>
      <c r="J38" s="2" t="s">
        <v>36</v>
      </c>
    </row>
    <row r="39" spans="2:10" x14ac:dyDescent="0.3">
      <c r="B39" s="2">
        <v>33</v>
      </c>
      <c r="C39" s="2">
        <v>2.5</v>
      </c>
      <c r="D39" s="4">
        <f>55/67*100</f>
        <v>82.089552238805979</v>
      </c>
      <c r="E39" s="2">
        <v>3</v>
      </c>
      <c r="F39" s="2">
        <v>55</v>
      </c>
      <c r="G39" s="2">
        <v>0</v>
      </c>
      <c r="H39" s="2">
        <v>7</v>
      </c>
      <c r="I39" s="2">
        <v>1</v>
      </c>
      <c r="J39" s="2" t="s">
        <v>36</v>
      </c>
    </row>
    <row r="40" spans="2:10" x14ac:dyDescent="0.3">
      <c r="B40" s="2">
        <v>34</v>
      </c>
      <c r="C40" s="2">
        <v>2.5</v>
      </c>
      <c r="D40" s="4">
        <f>25/67*100</f>
        <v>37.313432835820898</v>
      </c>
      <c r="E40" s="2">
        <v>4</v>
      </c>
      <c r="F40" s="2">
        <v>0</v>
      </c>
      <c r="G40" s="2">
        <v>25</v>
      </c>
      <c r="H40" s="2">
        <v>11</v>
      </c>
      <c r="I40" s="2">
        <v>27</v>
      </c>
      <c r="J40" s="2" t="s">
        <v>36</v>
      </c>
    </row>
    <row r="41" spans="2:10" x14ac:dyDescent="0.3">
      <c r="B41" s="2">
        <v>35</v>
      </c>
      <c r="C41" s="2">
        <v>2.5</v>
      </c>
      <c r="D41" s="4">
        <f>47/67*100</f>
        <v>70.149253731343293</v>
      </c>
      <c r="E41" s="2">
        <v>2</v>
      </c>
      <c r="F41" s="2">
        <v>47</v>
      </c>
      <c r="G41" s="2">
        <v>3</v>
      </c>
      <c r="H41" s="2">
        <v>11</v>
      </c>
      <c r="I41" s="2">
        <v>3</v>
      </c>
      <c r="J41" s="2" t="s">
        <v>36</v>
      </c>
    </row>
    <row r="42" spans="2:10" x14ac:dyDescent="0.3">
      <c r="B42" s="2">
        <v>36</v>
      </c>
      <c r="C42" s="2">
        <v>2.5</v>
      </c>
      <c r="D42" s="4">
        <f>46/67*100</f>
        <v>68.656716417910445</v>
      </c>
      <c r="E42" s="2">
        <v>7</v>
      </c>
      <c r="F42" s="2">
        <v>3</v>
      </c>
      <c r="G42" s="2">
        <v>46</v>
      </c>
      <c r="H42" s="2">
        <v>1</v>
      </c>
      <c r="I42" s="2">
        <v>10</v>
      </c>
      <c r="J42" s="2" t="s">
        <v>36</v>
      </c>
    </row>
    <row r="43" spans="2:10" x14ac:dyDescent="0.3">
      <c r="B43" s="2">
        <v>37</v>
      </c>
      <c r="C43" s="2">
        <v>2.5</v>
      </c>
      <c r="D43" s="4">
        <f>32/67*100</f>
        <v>47.761194029850742</v>
      </c>
      <c r="E43" s="2">
        <v>0</v>
      </c>
      <c r="F43" s="2">
        <v>0</v>
      </c>
      <c r="G43" s="2">
        <v>32</v>
      </c>
      <c r="H43" s="2">
        <v>3</v>
      </c>
      <c r="I43" s="2">
        <v>32</v>
      </c>
      <c r="J43" s="2" t="s">
        <v>36</v>
      </c>
    </row>
    <row r="44" spans="2:10" x14ac:dyDescent="0.3">
      <c r="B44" s="2">
        <v>38</v>
      </c>
      <c r="C44" s="2">
        <v>2.5</v>
      </c>
      <c r="D44" s="4">
        <f>43/67*100</f>
        <v>64.179104477611943</v>
      </c>
      <c r="E44" s="2">
        <v>0</v>
      </c>
      <c r="F44" s="2">
        <v>43</v>
      </c>
      <c r="G44" s="2">
        <v>20</v>
      </c>
      <c r="H44" s="2">
        <v>2</v>
      </c>
      <c r="I44" s="2">
        <v>2</v>
      </c>
      <c r="J44" s="2" t="s">
        <v>36</v>
      </c>
    </row>
    <row r="45" spans="2:10" x14ac:dyDescent="0.3">
      <c r="B45" s="2">
        <v>39</v>
      </c>
      <c r="C45" s="2">
        <v>2.5</v>
      </c>
      <c r="D45" s="4">
        <f>41/67*100</f>
        <v>61.194029850746269</v>
      </c>
      <c r="E45" s="2">
        <v>41</v>
      </c>
      <c r="F45" s="2">
        <v>12</v>
      </c>
      <c r="G45" s="2">
        <v>6</v>
      </c>
      <c r="H45" s="2">
        <v>4</v>
      </c>
      <c r="I45" s="2">
        <v>4</v>
      </c>
      <c r="J45" s="2" t="s">
        <v>36</v>
      </c>
    </row>
    <row r="46" spans="2:10" x14ac:dyDescent="0.3">
      <c r="B46" s="2">
        <v>40</v>
      </c>
      <c r="C46" s="2">
        <v>2.5</v>
      </c>
      <c r="D46" s="4">
        <f>51/67*100</f>
        <v>76.119402985074629</v>
      </c>
      <c r="E46" s="2">
        <v>1</v>
      </c>
      <c r="F46" s="2">
        <v>51</v>
      </c>
      <c r="G46" s="2">
        <v>1</v>
      </c>
      <c r="H46" s="2">
        <v>13</v>
      </c>
      <c r="I46" s="2">
        <v>1</v>
      </c>
      <c r="J46" s="2" t="s">
        <v>36</v>
      </c>
    </row>
  </sheetData>
  <mergeCells count="2">
    <mergeCell ref="B2:J2"/>
    <mergeCell ref="E7:I7"/>
  </mergeCells>
  <phoneticPr fontId="1" type="noConversion"/>
  <conditionalFormatting sqref="D7:D46">
    <cfRule type="cellIs" dxfId="0" priority="1" operator="lessThan">
      <formula>50.1</formula>
    </cfRule>
  </conditionalFormatting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전체통계표</vt:lpstr>
      <vt:lpstr>산업재산권법통계표</vt:lpstr>
      <vt:lpstr>민법통계표</vt:lpstr>
      <vt:lpstr>자연과학통계표</vt:lpstr>
      <vt:lpstr>문항분석표(산업재산권법)</vt:lpstr>
      <vt:lpstr>문항분석표(민법개론)</vt:lpstr>
      <vt:lpstr>문항분석표(자연과학개론)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2023-01-18T11:41:37Z</cp:lastPrinted>
  <dcterms:created xsi:type="dcterms:W3CDTF">2022-06-27T08:52:48Z</dcterms:created>
  <dcterms:modified xsi:type="dcterms:W3CDTF">2023-01-20T05:50:47Z</dcterms:modified>
</cp:coreProperties>
</file>